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10" windowHeight="8625" activeTab="1"/>
  </bookViews>
  <sheets>
    <sheet name="тит" sheetId="1" r:id="rId1"/>
    <sheet name="план" sheetId="2" r:id="rId2"/>
    <sheet name="Всп 18_19" sheetId="3" state="hidden" r:id="rId3"/>
    <sheet name="1" sheetId="4" state="hidden" r:id="rId4"/>
    <sheet name="2а" sheetId="5" state="hidden" r:id="rId5"/>
    <sheet name="2б" sheetId="6" state="hidden" r:id="rId6"/>
    <sheet name="Лист 2 (КИТ)" sheetId="7" state="hidden" r:id="rId7"/>
  </sheets>
  <definedNames>
    <definedName name="aa">#REF!</definedName>
    <definedName name="_xlnm.Print_Titles" localSheetId="6">'Лист 2 (КИТ)'!$9:$10</definedName>
    <definedName name="_xlnm.Print_Area" localSheetId="3">'1'!$A$2:$Z$33</definedName>
    <definedName name="_xlnm.Print_Area" localSheetId="4">'2а'!$A$2:$AA$27</definedName>
    <definedName name="_xlnm.Print_Area" localSheetId="5">'2б'!$A$2:$AB$25</definedName>
    <definedName name="_xlnm.Print_Area" localSheetId="2">'Всп 18_19'!$A$2:$Z$88</definedName>
    <definedName name="_xlnm.Print_Area" localSheetId="6">'Лист 2 (КИТ)'!$A$2:$R$34</definedName>
    <definedName name="_xlnm.Print_Area" localSheetId="1">'план'!$A$2:$Z$88</definedName>
    <definedName name="_xlnm.Print_Area" localSheetId="0">'тит'!$A$1:$BA$31</definedName>
  </definedNames>
  <calcPr fullCalcOnLoad="1"/>
</workbook>
</file>

<file path=xl/sharedStrings.xml><?xml version="1.0" encoding="utf-8"?>
<sst xmlns="http://schemas.openxmlformats.org/spreadsheetml/2006/main" count="719" uniqueCount="242">
  <si>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</si>
  <si>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</si>
  <si>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</si>
  <si>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</si>
  <si>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</si>
  <si>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</si>
  <si>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</si>
  <si>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</si>
  <si>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</si>
  <si>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</si>
  <si>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</si>
  <si>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</si>
  <si>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</si>
  <si>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</si>
  <si>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</si>
  <si>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Канікули</t>
  </si>
  <si>
    <t>Донбаська державна машинобудівна академія</t>
  </si>
  <si>
    <t>С</t>
  </si>
  <si>
    <t>Практика</t>
  </si>
  <si>
    <t>П</t>
  </si>
  <si>
    <t>К</t>
  </si>
  <si>
    <t>Всього</t>
  </si>
  <si>
    <t>Переддипломна</t>
  </si>
  <si>
    <t>Години</t>
  </si>
  <si>
    <t>Загальний обсяг</t>
  </si>
  <si>
    <t>Аудиторні</t>
  </si>
  <si>
    <t>самостійні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</si>
  <si>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</si>
  <si>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</si>
  <si>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</si>
  <si>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</si>
  <si>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</si>
  <si>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>Ректор __________________</t>
  </si>
  <si>
    <t>№ дисципл.</t>
  </si>
  <si>
    <t>кредити ESTD</t>
  </si>
  <si>
    <t>Триместровий контроль</t>
  </si>
  <si>
    <t>екзамени</t>
  </si>
  <si>
    <t>курс.проект.</t>
  </si>
  <si>
    <t>залік</t>
  </si>
  <si>
    <t xml:space="preserve"> Кількість заліків</t>
  </si>
  <si>
    <t>Філософія і наука</t>
  </si>
  <si>
    <t>Загальна кількість:</t>
  </si>
  <si>
    <t>Розподілені компютерні системи і мережі  (КІТ)</t>
  </si>
  <si>
    <t>Працевлаштування та ділова кар’єра</t>
  </si>
  <si>
    <t xml:space="preserve"> Кількість курсових проектів </t>
  </si>
  <si>
    <t>Кількість аудиторних годин по  триместрах</t>
  </si>
  <si>
    <t>кількість тижнів</t>
  </si>
  <si>
    <t xml:space="preserve">Триместри       </t>
  </si>
  <si>
    <t>1.4  Практична підготовка та державна атестація</t>
  </si>
  <si>
    <t>Науково-дослідницька практика</t>
  </si>
  <si>
    <t>Підготовка магістерської роботи</t>
  </si>
  <si>
    <t>Захист магістерської роботи</t>
  </si>
  <si>
    <t>Т</t>
  </si>
  <si>
    <t>1 курс</t>
  </si>
  <si>
    <t>2 курс</t>
  </si>
  <si>
    <t>Цільова індивідуальна підготовка</t>
  </si>
  <si>
    <t>Міністерство освіти і науки України</t>
  </si>
  <si>
    <t xml:space="preserve">НАВЧАЛЬНИЙ ПЛАН </t>
  </si>
  <si>
    <t>Держ. атест.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</si>
  <si>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</si>
  <si>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</si>
  <si>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</si>
  <si>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</si>
  <si>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курс.робота</t>
  </si>
  <si>
    <t xml:space="preserve"> Кількість курсових робіт </t>
  </si>
  <si>
    <t>1.2.1</t>
  </si>
  <si>
    <t>1.2.2</t>
  </si>
  <si>
    <t>1.2.3</t>
  </si>
  <si>
    <t>1.3.1</t>
  </si>
  <si>
    <t>1.3.2</t>
  </si>
  <si>
    <t>1.3.3</t>
  </si>
  <si>
    <t>1.3.5</t>
  </si>
  <si>
    <t>1.4.2</t>
  </si>
  <si>
    <t>1.4.3</t>
  </si>
  <si>
    <t>Зав. кафедри КІТ</t>
  </si>
  <si>
    <t>О.Ф.Тарасов</t>
  </si>
  <si>
    <t>С.В. Подлєсний</t>
  </si>
  <si>
    <t>1.2.1.2</t>
  </si>
  <si>
    <t>1.2.1.1</t>
  </si>
  <si>
    <t>Охорона праці в галузі та цивільний захист</t>
  </si>
  <si>
    <t>Разом за циклом 1.3:</t>
  </si>
  <si>
    <t>2.  ДИСЦИПЛІНИ  ВІЛЬНОГО ВИБОРУ</t>
  </si>
  <si>
    <t>Фізичне виховання</t>
  </si>
  <si>
    <t>с*</t>
  </si>
  <si>
    <t>Примітка:   с* - секційні заняття (факультатив)</t>
  </si>
  <si>
    <r>
      <t>1 ОБОВ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ЯЗКОВІ НАВЧАЛЬНІ ДИСЦИПЛІНИ   </t>
    </r>
  </si>
  <si>
    <t>1.3.5.1</t>
  </si>
  <si>
    <t>1.3.5.2</t>
  </si>
  <si>
    <t>1.4.1</t>
  </si>
  <si>
    <t>2.2.4</t>
  </si>
  <si>
    <t>2.2.3</t>
  </si>
  <si>
    <t>2.2.1</t>
  </si>
  <si>
    <t>Разом вибіркова частина :</t>
  </si>
  <si>
    <t>На основі ОПП підготовки бакалавра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</si>
  <si>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</si>
  <si>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       II. ЗВЕДЕНІ ДАНІ ПРО БЮДЖЕТ ЧАСУ, тижні                                                                               ІІІ. ПРАКТИКА                                                   IV. ДЕРЖАВНА АТЕСТАЦІЯ</t>
  </si>
  <si>
    <t>Виконання дипломн. проекту</t>
  </si>
  <si>
    <t>Усього</t>
  </si>
  <si>
    <t>Випускна робота</t>
  </si>
  <si>
    <t xml:space="preserve">     І . ГРАФІК НАВЧАЛЬНОГО ПРОЦЕСУ</t>
  </si>
  <si>
    <t>1 траєкторія</t>
  </si>
  <si>
    <t>1.1.1</t>
  </si>
  <si>
    <t>Іноземна мова (за професійним спрямуванням)</t>
  </si>
  <si>
    <t>1.1.1.1</t>
  </si>
  <si>
    <t>1.1.1.2</t>
  </si>
  <si>
    <t>1.2 Дисципліни природничо-наукової (фундаментальної ) підготовки</t>
  </si>
  <si>
    <t>1.3 Дисципліни професійної підготовки</t>
  </si>
  <si>
    <t>1.2.4</t>
  </si>
  <si>
    <t>Системний аналіз предметної області (КІТ)_</t>
  </si>
  <si>
    <t xml:space="preserve">  2.3 Дисципліни циклу професійної та практичної підготовки</t>
  </si>
  <si>
    <t>Кафедра КІТ (навчальний план на 16\17 навч. рік) --  магістри  122  "КНтаІТ" (термін навчання 1,5 року )</t>
  </si>
  <si>
    <t>Іноземна мова (за професійним спрямуванням)_</t>
  </si>
  <si>
    <t xml:space="preserve">Надійність технічних систем (КІТ)_  </t>
  </si>
  <si>
    <r>
      <t>Теорія комп’ютеризованого проектування складних об</t>
    </r>
    <r>
      <rPr>
        <sz val="12"/>
        <rFont val="Calibri"/>
        <family val="2"/>
      </rPr>
      <t>’</t>
    </r>
    <r>
      <rPr>
        <sz val="12"/>
        <rFont val="Times New Roman"/>
        <family val="1"/>
      </rPr>
      <t>єктів та систем (КІТ)_</t>
    </r>
  </si>
  <si>
    <t>Основи обчислювального інтелекту (КІТ)_</t>
  </si>
  <si>
    <t>Розподілені компютерні системи і мережі  (КІТ)_</t>
  </si>
  <si>
    <t>1.3.4</t>
  </si>
  <si>
    <t>Алгоритми на дискретних структурах 2 (КІТ)_</t>
  </si>
  <si>
    <t>Напрям магістерської підготовки 1 (магістр науковий)</t>
  </si>
  <si>
    <t xml:space="preserve"> Методологія та організація наукових досліджень _</t>
  </si>
  <si>
    <t>Проектування сучасних інфор-маційних систем в машинобу-дуванні (КІТ) (кур.пр)_</t>
  </si>
  <si>
    <t>Проектування сучасних інфор-маційних систем в машинобу-дуванні (КІТ)_</t>
  </si>
  <si>
    <t>Методи аналізу даних та їх організація (КІТ)_</t>
  </si>
  <si>
    <t>Web-програмування  (КІТ)_</t>
  </si>
  <si>
    <t>Основи планування експерименту (КІТ)_</t>
  </si>
  <si>
    <t>Розрахунки та автоматизоване проектування оптимальних конструкцій (КІТ)</t>
  </si>
  <si>
    <t>1.3.4.1</t>
  </si>
  <si>
    <t>1.3.4.2</t>
  </si>
  <si>
    <t>2.2.2</t>
  </si>
  <si>
    <t>Лекции чит</t>
  </si>
  <si>
    <t>лекции</t>
  </si>
  <si>
    <t>Лек.со спец</t>
  </si>
  <si>
    <t>2 траєкторія</t>
  </si>
  <si>
    <r>
      <t xml:space="preserve"> галузь знань: </t>
    </r>
    <r>
      <rPr>
        <b/>
        <sz val="20"/>
        <rFont val="Times New Roman"/>
        <family val="1"/>
      </rPr>
      <t>12 "Інформаційні технології"</t>
    </r>
  </si>
  <si>
    <r>
      <t xml:space="preserve"> спеціальність: </t>
    </r>
    <r>
      <rPr>
        <b/>
        <sz val="18"/>
        <rFont val="Times New Roman"/>
        <family val="1"/>
      </rPr>
      <t xml:space="preserve">122 "Комп'ютерні науки " </t>
    </r>
  </si>
  <si>
    <t xml:space="preserve">Кваліфікація: магістр з компьютерних наук  </t>
  </si>
  <si>
    <t>ЗАТВЕРДЖЕНО:</t>
  </si>
  <si>
    <t>на засіданні Вченої ради</t>
  </si>
  <si>
    <t>(Ковальов В.Д.)</t>
  </si>
  <si>
    <t>Семестр</t>
  </si>
  <si>
    <t>Кількість аудиторних годин по  семестрах</t>
  </si>
  <si>
    <t>Семестровий контроль</t>
  </si>
  <si>
    <t>2а</t>
  </si>
  <si>
    <t>2б</t>
  </si>
  <si>
    <t>2 бдф*</t>
  </si>
  <si>
    <t>ПК</t>
  </si>
  <si>
    <t>№ семестру</t>
  </si>
  <si>
    <t>"  29  "  березня     2018 р.</t>
  </si>
  <si>
    <r>
      <t xml:space="preserve">програма 1:  </t>
    </r>
    <r>
      <rPr>
        <b/>
        <sz val="18"/>
        <rFont val="Times New Roman"/>
        <family val="1"/>
      </rPr>
      <t xml:space="preserve"> "Інформаційні технології та системи проектування"</t>
    </r>
  </si>
  <si>
    <r>
      <t xml:space="preserve">програма 2:  </t>
    </r>
    <r>
      <rPr>
        <b/>
        <sz val="18"/>
        <rFont val="Times New Roman"/>
        <family val="1"/>
      </rPr>
      <t xml:space="preserve"> "Інформаційні технології в біомедичних системах"</t>
    </r>
  </si>
  <si>
    <t xml:space="preserve">М2.10, М 3.6 </t>
  </si>
  <si>
    <t xml:space="preserve">М 3.4, М 4.1 </t>
  </si>
  <si>
    <t xml:space="preserve">М 2.7, М 2.10 </t>
  </si>
  <si>
    <t>???</t>
  </si>
  <si>
    <t>М1.1-М1.4; М1.9; М2.2; М2,6</t>
  </si>
  <si>
    <t>М 2.6  advanced</t>
  </si>
  <si>
    <t>М 2.6, М2.3, М2.4 advanced</t>
  </si>
  <si>
    <t>М 2.4, М 3.5</t>
  </si>
  <si>
    <t>Всього кр. за мед. програмою :</t>
  </si>
  <si>
    <t>1. Напрям магістерської підготовки (програма 1 "Інформаційні технології та системи проектування")</t>
  </si>
  <si>
    <t xml:space="preserve">Кафедра КІТ (навчальний план на 18\19 навч. рік) --  магістри   122  "Комп'ютерні науки" ( 1 рік, 9 місяців ) </t>
  </si>
  <si>
    <t>1. Цикл загальної підготовки</t>
  </si>
  <si>
    <t>1.1 Навчальні дисципліни базової підготовки</t>
  </si>
  <si>
    <t>Охорона праці в галузі</t>
  </si>
  <si>
    <t>Цивільний захист</t>
  </si>
  <si>
    <t>1.1.2</t>
  </si>
  <si>
    <t xml:space="preserve">Інтелектуальна власність </t>
  </si>
  <si>
    <t>1.1.3</t>
  </si>
  <si>
    <t>Основи сучасних теорій моделювання процесів (ТМ)</t>
  </si>
  <si>
    <t>Разом п. 1.1</t>
  </si>
  <si>
    <t>1.2 Навчальні дисципліни базової підготовки (за вибором студентів)</t>
  </si>
  <si>
    <t>Разом 1.2 (1 траєкторія)</t>
  </si>
  <si>
    <t>Разом 1.2 (2 траєкторія)</t>
  </si>
  <si>
    <t>Правове забезпечення безпеки підприємств України</t>
  </si>
  <si>
    <t>Педагогіка і методика викладання у вищій школі</t>
  </si>
  <si>
    <t>Всього за циклом загальної підготовки</t>
  </si>
  <si>
    <t>3 .  Цикл науково-дослідної підготовки</t>
  </si>
  <si>
    <t>3.1 Дисципліни науково-дослідної підготовки</t>
  </si>
  <si>
    <t>3.1.1</t>
  </si>
  <si>
    <t>Разом п. 3.1</t>
  </si>
  <si>
    <t>3.2 Дисципліни науково-дослідної підготовки  (за вибором студентів)</t>
  </si>
  <si>
    <t xml:space="preserve"> Методологія та організація наукових досліджень (КІТ)_</t>
  </si>
  <si>
    <t>3.2.1</t>
  </si>
  <si>
    <t>Науково-дослідна робота за
 темою магістерської роботи</t>
  </si>
  <si>
    <t>3.2.1.1</t>
  </si>
  <si>
    <t>Термін навчання - 1 рік, 9 місяці</t>
  </si>
  <si>
    <t>Разом п. 3.2 (програма 1)</t>
  </si>
  <si>
    <t>2. Напрям магістерської підготовки (програма 2 "Інформаційні технології в біомедичних системах")</t>
  </si>
  <si>
    <t>Разом п. 3.2 (програма 2)</t>
  </si>
  <si>
    <t>4. Державна атестація</t>
  </si>
  <si>
    <t>Разом за циклом  4 :</t>
  </si>
  <si>
    <t>Сучасні методи проект. прогр.систем на основі ООП</t>
  </si>
  <si>
    <t>Сучасні методи проект. прогр.систем на основі ООП_</t>
  </si>
  <si>
    <t>Сучасні методи проект. прогр. систем на основі ООП (кур.р)_</t>
  </si>
  <si>
    <t>ГрибковЕ.П.</t>
  </si>
  <si>
    <t>Тарасов О.Ф.</t>
  </si>
  <si>
    <t>Декан  ФАМІТ</t>
  </si>
  <si>
    <t>Планування та обробка результатів експерименту (КІТ)_</t>
  </si>
  <si>
    <t xml:space="preserve"> Розробка спеціалізованих Web-додатків  (КІТ)_  </t>
  </si>
  <si>
    <t>Васильєва Л.В.</t>
  </si>
  <si>
    <t xml:space="preserve">Сагайда П.І.  </t>
  </si>
  <si>
    <t xml:space="preserve">Абдулов О.Р.  </t>
  </si>
  <si>
    <t>Михєєнко Д.Ю</t>
  </si>
  <si>
    <t>Сагайда П.І.  Богданова Л.М</t>
  </si>
  <si>
    <t>1.3.3.1</t>
  </si>
  <si>
    <t>1.3.3.2</t>
  </si>
  <si>
    <t>1.2.1.3</t>
  </si>
  <si>
    <t>1.2.1.4</t>
  </si>
  <si>
    <t>1.2.5</t>
  </si>
  <si>
    <t>3.1.2</t>
  </si>
  <si>
    <t>3.1.3</t>
  </si>
  <si>
    <t>3.2.1.2</t>
  </si>
  <si>
    <t>3.2.2</t>
  </si>
  <si>
    <t>3.2.3</t>
  </si>
  <si>
    <t>3.2.4</t>
  </si>
  <si>
    <t>3.2.5</t>
  </si>
  <si>
    <t>3.2.6</t>
  </si>
  <si>
    <t>3.2.7</t>
  </si>
  <si>
    <t>4.1.1</t>
  </si>
  <si>
    <t>4.1.2</t>
  </si>
  <si>
    <t>4.1.3</t>
  </si>
  <si>
    <t>протокол № 8</t>
  </si>
  <si>
    <t>Методи та алгоритми обробки цифрової інформації (КІТ)_</t>
  </si>
  <si>
    <t>Алтухов О.В.</t>
  </si>
  <si>
    <t>Обробка результатів досліджень в інформаційних системах(програма 1)</t>
  </si>
  <si>
    <t xml:space="preserve">Михєєнко Д.Ю. </t>
  </si>
  <si>
    <t xml:space="preserve">Моделювання та регенеративний інжинирінг (КІТ) </t>
  </si>
  <si>
    <t>Сучасні методи проект. прогр. систем на основі ООП (кур.пр)_</t>
  </si>
  <si>
    <t>нова назва</t>
  </si>
  <si>
    <t xml:space="preserve">(кур проект) разн кред с проф магистрами </t>
  </si>
  <si>
    <t xml:space="preserve"> Розробка спеціалізованих Web-додатків  (КІТ)</t>
  </si>
  <si>
    <t>Методи аналізу даних та їх організація (КІТ)</t>
  </si>
  <si>
    <t>викладач</t>
  </si>
  <si>
    <r>
      <t>Теорія комп’ютеризованого проектування складних об</t>
    </r>
    <r>
      <rPr>
        <sz val="12"/>
        <color indexed="40"/>
        <rFont val="Calibri"/>
        <family val="2"/>
      </rPr>
      <t>’</t>
    </r>
    <r>
      <rPr>
        <sz val="12"/>
        <color indexed="40"/>
        <rFont val="Times New Roman"/>
        <family val="1"/>
      </rPr>
      <t>єктів та систем (КІТ)_</t>
    </r>
  </si>
  <si>
    <t>КН-18-1 магістр науковий, 1 семестр</t>
  </si>
  <si>
    <t>КН-18-1 магістр науковий, 2а семестр</t>
  </si>
  <si>
    <t>3 (2)</t>
  </si>
  <si>
    <t>КН-18-1 магістр науковий, 2б семестр</t>
  </si>
  <si>
    <t>А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</si>
  <si>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державна атестація </t>
  </si>
  <si>
    <t>Екзаменаційна сесія та проміжний контроль</t>
  </si>
  <si>
    <r>
      <t xml:space="preserve">підготовки:   </t>
    </r>
    <r>
      <rPr>
        <b/>
        <sz val="20"/>
        <rFont val="Times New Roman"/>
        <family val="1"/>
      </rPr>
      <t>магістра за освітньо-науковою програмою</t>
    </r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</si>
</sst>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  <numFmt numFmtId="188" formatCode="0.00000000"/>
    <numFmt numFmtId="189" formatCode="0.000000000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00000000000000000"/>
    <numFmt numFmtId="199" formatCode="0.0000000000000000000"/>
    <numFmt numFmtId="200" formatCode="0.00000000000000000000"/>
    <numFmt numFmtId="201" formatCode="0.000000000000000000000"/>
    <numFmt numFmtId="202" formatCode="0.0000000000000000000000"/>
    <numFmt numFmtId="203" formatCode="0.00000000000000000000000"/>
    <numFmt numFmtId="204" formatCode="0.000000000000000000000000"/>
    <numFmt numFmtId="205" formatCode="0.0000000000000000000000000"/>
    <numFmt numFmtId="206" formatCode="0.00000000000000000000000000"/>
    <numFmt numFmtId="207" formatCode="0.000000000000000000000000000"/>
    <numFmt numFmtId="208" formatCode="#,##0.0_-;\-* #,##0.0_-;\ &quot;&quot;_-;_-@_-"/>
    <numFmt numFmtId="209" formatCode="#,##0.00_-;\-* #,##0.00_-;\ &quot;&quot;_-;_-@_-"/>
    <numFmt numFmtId="210" formatCode="#,##0.000_-;\-* #,##0.000_-;\ &quot;&quot;_-;_-@_-"/>
    <numFmt numFmtId="211" formatCode="000000"/>
    <numFmt numFmtId="212" formatCode="#,##0.0000_-;\-* #,##0.0000_-;\ &quot;&quot;_-;_-@_-"/>
    <numFmt numFmtId="213" formatCode="#,##0_ ;\-#,##0\ "/>
    <numFmt numFmtId="214" formatCode="#,##0_-;\-* #,##0_-;\ _-;_-@_-"/>
    <numFmt numFmtId="215" formatCode="#,##0;\-* #,##0_-;\ _-;_-@_-"/>
    <numFmt numFmtId="216" formatCode="#,##0.0;\-* #,##0.0_-;\ _-;_-@_-"/>
    <numFmt numFmtId="217" formatCode="#,##0.0_-;\-* #,##0.0_-;\ _-;_-@_-"/>
    <numFmt numFmtId="218" formatCode="#,##0.0_ ;\-#,##0.0\ "/>
  </numFmts>
  <fonts count="10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2"/>
      <name val="Calibri"/>
      <family val="2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2"/>
      <name val="Arial Cyr"/>
      <family val="2"/>
    </font>
    <font>
      <b/>
      <sz val="16"/>
      <name val="Times New Roman"/>
      <family val="1"/>
    </font>
    <font>
      <sz val="16"/>
      <name val="Arial Cyr"/>
      <family val="2"/>
    </font>
    <font>
      <sz val="16"/>
      <name val="Times New Roman"/>
      <family val="1"/>
    </font>
    <font>
      <b/>
      <i/>
      <sz val="10"/>
      <name val="Arial Cyr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b/>
      <sz val="16"/>
      <name val="Times New Roman Cyr"/>
      <family val="0"/>
    </font>
    <font>
      <b/>
      <sz val="10"/>
      <name val="Arial Cyr"/>
      <family val="2"/>
    </font>
    <font>
      <u val="single"/>
      <sz val="1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2"/>
      <color indexed="40"/>
      <name val="Times New Roman"/>
      <family val="1"/>
    </font>
    <font>
      <sz val="12"/>
      <color indexed="4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Arial Cyr"/>
      <family val="0"/>
    </font>
    <font>
      <b/>
      <i/>
      <sz val="12"/>
      <color indexed="30"/>
      <name val="Times New Roman"/>
      <family val="1"/>
    </font>
    <font>
      <sz val="9"/>
      <color indexed="30"/>
      <name val="Times New Roman"/>
      <family val="1"/>
    </font>
    <font>
      <sz val="12"/>
      <color indexed="30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Arial Cyr"/>
      <family val="0"/>
    </font>
    <font>
      <b/>
      <i/>
      <sz val="12"/>
      <color rgb="FF0070C0"/>
      <name val="Times New Roman"/>
      <family val="1"/>
    </font>
    <font>
      <sz val="9"/>
      <color rgb="FF0070C0"/>
      <name val="Times New Roman"/>
      <family val="1"/>
    </font>
    <font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color rgb="FF00B0F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2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>
      <alignment horizontal="left"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>
      <alignment horizontal="left" vertical="center" wrapText="1"/>
    </xf>
    <xf numFmtId="18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182" fontId="6" fillId="0" borderId="12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2" fillId="0" borderId="14" xfId="0" applyNumberFormat="1" applyFont="1" applyFill="1" applyBorder="1" applyAlignment="1" applyProtection="1">
      <alignment vertical="center"/>
      <protection/>
    </xf>
    <xf numFmtId="182" fontId="2" fillId="0" borderId="11" xfId="0" applyNumberFormat="1" applyFont="1" applyBorder="1" applyAlignment="1">
      <alignment horizontal="center" vertical="center" wrapText="1"/>
    </xf>
    <xf numFmtId="181" fontId="2" fillId="0" borderId="15" xfId="0" applyNumberFormat="1" applyFont="1" applyFill="1" applyBorder="1" applyAlignment="1" applyProtection="1">
      <alignment horizontal="center" vertical="center"/>
      <protection/>
    </xf>
    <xf numFmtId="180" fontId="2" fillId="31" borderId="16" xfId="0" applyNumberFormat="1" applyFont="1" applyFill="1" applyBorder="1" applyAlignment="1" applyProtection="1">
      <alignment horizontal="center" vertical="center"/>
      <protection/>
    </xf>
    <xf numFmtId="180" fontId="2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 applyProtection="1">
      <alignment vertical="center" wrapText="1"/>
      <protection/>
    </xf>
    <xf numFmtId="0" fontId="6" fillId="0" borderId="20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31" borderId="21" xfId="0" applyFont="1" applyFill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31" borderId="26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80" fontId="8" fillId="31" borderId="0" xfId="0" applyNumberFormat="1" applyFont="1" applyFill="1" applyBorder="1" applyAlignment="1" applyProtection="1">
      <alignment vertical="center"/>
      <protection/>
    </xf>
    <xf numFmtId="0" fontId="6" fillId="31" borderId="27" xfId="0" applyFont="1" applyFill="1" applyBorder="1" applyAlignment="1">
      <alignment horizontal="center" vertical="center" wrapText="1"/>
    </xf>
    <xf numFmtId="0" fontId="6" fillId="31" borderId="28" xfId="0" applyFont="1" applyFill="1" applyBorder="1" applyAlignment="1">
      <alignment horizontal="center" vertical="center" wrapText="1"/>
    </xf>
    <xf numFmtId="180" fontId="8" fillId="31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1" fontId="2" fillId="31" borderId="28" xfId="0" applyNumberFormat="1" applyFont="1" applyFill="1" applyBorder="1" applyAlignment="1" applyProtection="1">
      <alignment horizontal="center" vertical="center"/>
      <protection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31" borderId="12" xfId="0" applyNumberFormat="1" applyFont="1" applyFill="1" applyBorder="1" applyAlignment="1">
      <alignment horizontal="left" vertical="center" wrapText="1"/>
    </xf>
    <xf numFmtId="0" fontId="6" fillId="31" borderId="12" xfId="0" applyFont="1" applyFill="1" applyBorder="1" applyAlignment="1">
      <alignment horizontal="center" vertical="center" wrapText="1"/>
    </xf>
    <xf numFmtId="180" fontId="6" fillId="31" borderId="12" xfId="0" applyNumberFormat="1" applyFont="1" applyFill="1" applyBorder="1" applyAlignment="1" applyProtection="1">
      <alignment horizontal="center" vertical="center"/>
      <protection/>
    </xf>
    <xf numFmtId="0" fontId="6" fillId="31" borderId="11" xfId="0" applyFont="1" applyFill="1" applyBorder="1" applyAlignment="1">
      <alignment horizontal="center" vertical="center" wrapText="1"/>
    </xf>
    <xf numFmtId="0" fontId="6" fillId="31" borderId="18" xfId="0" applyFont="1" applyFill="1" applyBorder="1" applyAlignment="1">
      <alignment horizontal="center" vertical="center" wrapText="1"/>
    </xf>
    <xf numFmtId="0" fontId="6" fillId="31" borderId="20" xfId="0" applyFont="1" applyFill="1" applyBorder="1" applyAlignment="1">
      <alignment horizontal="center" vertical="center" wrapText="1"/>
    </xf>
    <xf numFmtId="182" fontId="6" fillId="31" borderId="11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left" vertical="center" wrapText="1"/>
    </xf>
    <xf numFmtId="182" fontId="6" fillId="31" borderId="2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53" applyFont="1" applyBorder="1" applyAlignment="1">
      <alignment horizontal="left"/>
      <protection/>
    </xf>
    <xf numFmtId="0" fontId="20" fillId="0" borderId="0" xfId="54" applyFont="1">
      <alignment/>
      <protection/>
    </xf>
    <xf numFmtId="0" fontId="22" fillId="0" borderId="0" xfId="54" applyFont="1">
      <alignment/>
      <protection/>
    </xf>
    <xf numFmtId="0" fontId="18" fillId="0" borderId="0" xfId="54" applyFont="1">
      <alignment/>
      <protection/>
    </xf>
    <xf numFmtId="49" fontId="6" fillId="0" borderId="0" xfId="54" applyNumberFormat="1" applyFont="1" applyBorder="1" applyAlignment="1">
      <alignment horizontal="right" vertical="center"/>
      <protection/>
    </xf>
    <xf numFmtId="0" fontId="2" fillId="0" borderId="0" xfId="54" applyFont="1" applyBorder="1" applyAlignment="1">
      <alignment horizontal="right" vertical="center"/>
      <protection/>
    </xf>
    <xf numFmtId="0" fontId="2" fillId="0" borderId="0" xfId="0" applyFont="1" applyFill="1" applyBorder="1" applyAlignment="1">
      <alignment horizontal="center" vertical="center"/>
    </xf>
    <xf numFmtId="182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82" fontId="2" fillId="0" borderId="13" xfId="0" applyNumberFormat="1" applyFont="1" applyBorder="1" applyAlignment="1">
      <alignment horizontal="center" vertical="center" wrapText="1"/>
    </xf>
    <xf numFmtId="180" fontId="13" fillId="0" borderId="24" xfId="0" applyNumberFormat="1" applyFont="1" applyFill="1" applyBorder="1" applyAlignment="1" applyProtection="1">
      <alignment horizontal="center" vertical="center"/>
      <protection/>
    </xf>
    <xf numFmtId="0" fontId="13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24" xfId="0" applyNumberFormat="1" applyFont="1" applyFill="1" applyBorder="1" applyAlignment="1" applyProtection="1">
      <alignment horizontal="center" vertical="center"/>
      <protection/>
    </xf>
    <xf numFmtId="180" fontId="13" fillId="0" borderId="29" xfId="0" applyNumberFormat="1" applyFont="1" applyFill="1" applyBorder="1" applyAlignment="1" applyProtection="1">
      <alignment horizontal="center" vertical="center"/>
      <protection/>
    </xf>
    <xf numFmtId="180" fontId="13" fillId="31" borderId="30" xfId="0" applyNumberFormat="1" applyFont="1" applyFill="1" applyBorder="1" applyAlignment="1" applyProtection="1">
      <alignment horizontal="center" vertical="center"/>
      <protection/>
    </xf>
    <xf numFmtId="180" fontId="13" fillId="0" borderId="31" xfId="0" applyNumberFormat="1" applyFont="1" applyFill="1" applyBorder="1" applyAlignment="1" applyProtection="1">
      <alignment horizontal="center" vertical="center"/>
      <protection/>
    </xf>
    <xf numFmtId="180" fontId="13" fillId="0" borderId="32" xfId="0" applyNumberFormat="1" applyFont="1" applyFill="1" applyBorder="1" applyAlignment="1" applyProtection="1">
      <alignment horizontal="center" vertical="center"/>
      <protection/>
    </xf>
    <xf numFmtId="180" fontId="13" fillId="0" borderId="33" xfId="0" applyNumberFormat="1" applyFont="1" applyFill="1" applyBorder="1" applyAlignment="1" applyProtection="1">
      <alignment horizontal="center" vertical="center"/>
      <protection/>
    </xf>
    <xf numFmtId="181" fontId="2" fillId="31" borderId="34" xfId="0" applyNumberFormat="1" applyFont="1" applyFill="1" applyBorder="1" applyAlignment="1" applyProtection="1">
      <alignment horizontal="center" vertical="center"/>
      <protection/>
    </xf>
    <xf numFmtId="181" fontId="2" fillId="0" borderId="35" xfId="0" applyNumberFormat="1" applyFont="1" applyFill="1" applyBorder="1" applyAlignment="1" applyProtection="1">
      <alignment horizontal="center" vertical="center"/>
      <protection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 wrapText="1"/>
    </xf>
    <xf numFmtId="0" fontId="6" fillId="31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" fontId="6" fillId="31" borderId="37" xfId="0" applyNumberFormat="1" applyFont="1" applyFill="1" applyBorder="1" applyAlignment="1">
      <alignment horizontal="center" vertical="center" wrapText="1"/>
    </xf>
    <xf numFmtId="182" fontId="6" fillId="0" borderId="38" xfId="0" applyNumberFormat="1" applyFont="1" applyFill="1" applyBorder="1" applyAlignment="1">
      <alignment horizontal="center" vertical="center" wrapText="1"/>
    </xf>
    <xf numFmtId="182" fontId="6" fillId="0" borderId="3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1" borderId="28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89" fillId="0" borderId="11" xfId="0" applyNumberFormat="1" applyFont="1" applyFill="1" applyBorder="1" applyAlignment="1">
      <alignment horizontal="left" vertical="center" wrapText="1"/>
    </xf>
    <xf numFmtId="180" fontId="90" fillId="0" borderId="11" xfId="0" applyNumberFormat="1" applyFont="1" applyFill="1" applyBorder="1" applyAlignment="1" applyProtection="1">
      <alignment horizontal="center" vertical="center" wrapText="1"/>
      <protection/>
    </xf>
    <xf numFmtId="0" fontId="90" fillId="0" borderId="11" xfId="0" applyNumberFormat="1" applyFont="1" applyFill="1" applyBorder="1" applyAlignment="1" applyProtection="1">
      <alignment horizontal="center" vertical="center" wrapText="1"/>
      <protection/>
    </xf>
    <xf numFmtId="182" fontId="90" fillId="0" borderId="11" xfId="0" applyNumberFormat="1" applyFont="1" applyFill="1" applyBorder="1" applyAlignment="1">
      <alignment horizontal="center" vertical="center" wrapText="1"/>
    </xf>
    <xf numFmtId="0" fontId="90" fillId="0" borderId="12" xfId="0" applyFont="1" applyFill="1" applyBorder="1" applyAlignment="1">
      <alignment horizontal="center" vertical="center" wrapText="1"/>
    </xf>
    <xf numFmtId="0" fontId="90" fillId="0" borderId="11" xfId="0" applyFont="1" applyFill="1" applyBorder="1" applyAlignment="1">
      <alignment horizontal="center" vertical="center" wrapText="1"/>
    </xf>
    <xf numFmtId="0" fontId="90" fillId="0" borderId="19" xfId="0" applyFont="1" applyFill="1" applyBorder="1" applyAlignment="1">
      <alignment horizontal="center" vertical="center" wrapText="1"/>
    </xf>
    <xf numFmtId="1" fontId="90" fillId="31" borderId="37" xfId="0" applyNumberFormat="1" applyFont="1" applyFill="1" applyBorder="1" applyAlignment="1">
      <alignment horizontal="center" vertical="center" wrapText="1"/>
    </xf>
    <xf numFmtId="182" fontId="90" fillId="0" borderId="38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0" fontId="91" fillId="33" borderId="40" xfId="0" applyNumberFormat="1" applyFont="1" applyFill="1" applyBorder="1" applyAlignment="1">
      <alignment horizontal="center" vertical="center" wrapText="1"/>
    </xf>
    <xf numFmtId="0" fontId="91" fillId="0" borderId="41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91" fillId="0" borderId="25" xfId="0" applyFont="1" applyFill="1" applyBorder="1" applyAlignment="1">
      <alignment horizontal="center" vertical="center" wrapText="1"/>
    </xf>
    <xf numFmtId="1" fontId="91" fillId="0" borderId="26" xfId="0" applyNumberFormat="1" applyFont="1" applyFill="1" applyBorder="1" applyAlignment="1">
      <alignment horizontal="center" vertical="center" wrapText="1"/>
    </xf>
    <xf numFmtId="1" fontId="91" fillId="0" borderId="1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vertical="center" wrapText="1"/>
    </xf>
    <xf numFmtId="0" fontId="6" fillId="0" borderId="13" xfId="0" applyFont="1" applyFill="1" applyBorder="1" applyAlignment="1" quotePrefix="1">
      <alignment horizontal="center" vertical="center" wrapText="1"/>
    </xf>
    <xf numFmtId="49" fontId="2" fillId="0" borderId="11" xfId="0" applyNumberFormat="1" applyFont="1" applyFill="1" applyBorder="1" applyAlignment="1">
      <alignment vertical="center" wrapText="1"/>
    </xf>
    <xf numFmtId="0" fontId="6" fillId="31" borderId="21" xfId="0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Font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2" fontId="90" fillId="0" borderId="43" xfId="0" applyNumberFormat="1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left" vertical="center" wrapText="1"/>
    </xf>
    <xf numFmtId="180" fontId="11" fillId="0" borderId="24" xfId="0" applyNumberFormat="1" applyFont="1" applyFill="1" applyBorder="1" applyAlignment="1" applyProtection="1">
      <alignment horizontal="center" vertical="center"/>
      <protection/>
    </xf>
    <xf numFmtId="182" fontId="6" fillId="0" borderId="24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31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53" applyFont="1" applyAlignment="1">
      <alignment vertical="top" wrapText="1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80" fontId="8" fillId="0" borderId="0" xfId="54" applyNumberFormat="1" applyFont="1" applyFill="1" applyBorder="1" applyAlignment="1" applyProtection="1">
      <alignment vertical="center"/>
      <protection/>
    </xf>
    <xf numFmtId="180" fontId="8" fillId="0" borderId="0" xfId="54" applyNumberFormat="1" applyFont="1" applyFill="1" applyBorder="1" applyAlignment="1" applyProtection="1">
      <alignment horizontal="center" vertical="center" wrapText="1"/>
      <protection/>
    </xf>
    <xf numFmtId="0" fontId="8" fillId="0" borderId="0" xfId="54" applyNumberFormat="1" applyFont="1" applyFill="1" applyBorder="1" applyAlignment="1" applyProtection="1">
      <alignment horizontal="center" vertical="center" wrapText="1"/>
      <protection/>
    </xf>
    <xf numFmtId="180" fontId="8" fillId="31" borderId="0" xfId="54" applyNumberFormat="1" applyFont="1" applyFill="1" applyBorder="1" applyAlignment="1" applyProtection="1">
      <alignment vertical="center"/>
      <protection/>
    </xf>
    <xf numFmtId="180" fontId="10" fillId="0" borderId="0" xfId="54" applyNumberFormat="1" applyFont="1" applyFill="1" applyBorder="1" applyAlignment="1" applyProtection="1">
      <alignment vertical="center" wrapText="1"/>
      <protection/>
    </xf>
    <xf numFmtId="180" fontId="2" fillId="0" borderId="0" xfId="54" applyNumberFormat="1" applyFont="1" applyFill="1" applyBorder="1" applyAlignment="1" applyProtection="1">
      <alignment vertical="center"/>
      <protection/>
    </xf>
    <xf numFmtId="180" fontId="2" fillId="0" borderId="11" xfId="54" applyNumberFormat="1" applyFont="1" applyFill="1" applyBorder="1" applyAlignment="1" applyProtection="1">
      <alignment horizontal="center" vertical="center"/>
      <protection/>
    </xf>
    <xf numFmtId="181" fontId="2" fillId="31" borderId="28" xfId="54" applyNumberFormat="1" applyFont="1" applyFill="1" applyBorder="1" applyAlignment="1" applyProtection="1">
      <alignment horizontal="center" vertical="center"/>
      <protection/>
    </xf>
    <xf numFmtId="181" fontId="2" fillId="0" borderId="12" xfId="54" applyNumberFormat="1" applyFont="1" applyFill="1" applyBorder="1" applyAlignment="1" applyProtection="1">
      <alignment horizontal="center" vertical="center"/>
      <protection/>
    </xf>
    <xf numFmtId="181" fontId="2" fillId="0" borderId="18" xfId="54" applyNumberFormat="1" applyFont="1" applyFill="1" applyBorder="1" applyAlignment="1" applyProtection="1">
      <alignment horizontal="center" vertical="center"/>
      <protection/>
    </xf>
    <xf numFmtId="181" fontId="2" fillId="31" borderId="34" xfId="54" applyNumberFormat="1" applyFont="1" applyFill="1" applyBorder="1" applyAlignment="1" applyProtection="1">
      <alignment horizontal="center" vertical="center"/>
      <protection/>
    </xf>
    <xf numFmtId="181" fontId="2" fillId="0" borderId="35" xfId="54" applyNumberFormat="1" applyFont="1" applyFill="1" applyBorder="1" applyAlignment="1" applyProtection="1">
      <alignment horizontal="center" vertical="center"/>
      <protection/>
    </xf>
    <xf numFmtId="181" fontId="2" fillId="0" borderId="36" xfId="54" applyNumberFormat="1" applyFont="1" applyFill="1" applyBorder="1" applyAlignment="1" applyProtection="1">
      <alignment horizontal="center" vertical="center"/>
      <protection/>
    </xf>
    <xf numFmtId="0" fontId="13" fillId="0" borderId="30" xfId="54" applyNumberFormat="1" applyFont="1" applyFill="1" applyBorder="1" applyAlignment="1" applyProtection="1">
      <alignment horizontal="center" vertical="center"/>
      <protection/>
    </xf>
    <xf numFmtId="49" fontId="13" fillId="0" borderId="24" xfId="54" applyNumberFormat="1" applyFont="1" applyFill="1" applyBorder="1" applyAlignment="1" applyProtection="1">
      <alignment horizontal="center" vertical="center"/>
      <protection/>
    </xf>
    <xf numFmtId="180" fontId="13" fillId="0" borderId="24" xfId="54" applyNumberFormat="1" applyFont="1" applyFill="1" applyBorder="1" applyAlignment="1" applyProtection="1">
      <alignment horizontal="center" vertical="center"/>
      <protection/>
    </xf>
    <xf numFmtId="180" fontId="13" fillId="0" borderId="29" xfId="54" applyNumberFormat="1" applyFont="1" applyFill="1" applyBorder="1" applyAlignment="1" applyProtection="1">
      <alignment horizontal="center" vertical="center"/>
      <protection/>
    </xf>
    <xf numFmtId="180" fontId="13" fillId="31" borderId="30" xfId="54" applyNumberFormat="1" applyFont="1" applyFill="1" applyBorder="1" applyAlignment="1" applyProtection="1">
      <alignment horizontal="center" vertical="center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0" fillId="0" borderId="0" xfId="54" applyBorder="1">
      <alignment/>
      <protection/>
    </xf>
    <xf numFmtId="0" fontId="0" fillId="0" borderId="0" xfId="54">
      <alignment/>
      <protection/>
    </xf>
    <xf numFmtId="49" fontId="2" fillId="0" borderId="46" xfId="54" applyNumberFormat="1" applyFont="1" applyFill="1" applyBorder="1" applyAlignment="1">
      <alignment horizontal="center" vertical="center" wrapText="1"/>
      <protection/>
    </xf>
    <xf numFmtId="0" fontId="2" fillId="0" borderId="46" xfId="54" applyFont="1" applyFill="1" applyBorder="1" applyAlignment="1">
      <alignment vertical="center" wrapText="1"/>
      <protection/>
    </xf>
    <xf numFmtId="0" fontId="2" fillId="0" borderId="21" xfId="54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23" xfId="54" applyNumberFormat="1" applyFont="1" applyFill="1" applyBorder="1" applyAlignment="1">
      <alignment horizontal="center" vertical="center" wrapText="1"/>
      <protection/>
    </xf>
    <xf numFmtId="0" fontId="2" fillId="31" borderId="21" xfId="54" applyNumberFormat="1" applyFont="1" applyFill="1" applyBorder="1" applyAlignment="1">
      <alignment horizontal="center" vertical="center" wrapText="1"/>
      <protection/>
    </xf>
    <xf numFmtId="2" fontId="12" fillId="0" borderId="0" xfId="54" applyNumberFormat="1" applyFont="1" applyFill="1" applyBorder="1" applyAlignment="1">
      <alignment horizontal="center" vertical="center" wrapText="1"/>
      <protection/>
    </xf>
    <xf numFmtId="49" fontId="2" fillId="0" borderId="40" xfId="54" applyNumberFormat="1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vertical="center" wrapText="1"/>
      <protection/>
    </xf>
    <xf numFmtId="49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22" xfId="54" applyNumberFormat="1" applyFont="1" applyFill="1" applyBorder="1" applyAlignment="1">
      <alignment horizontal="center" vertical="center" wrapText="1"/>
      <protection/>
    </xf>
    <xf numFmtId="0" fontId="2" fillId="31" borderId="26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11" fillId="0" borderId="47" xfId="54" applyFont="1" applyFill="1" applyBorder="1" applyAlignment="1">
      <alignment wrapText="1"/>
      <protection/>
    </xf>
    <xf numFmtId="0" fontId="6" fillId="2" borderId="27" xfId="54" applyNumberFormat="1" applyFont="1" applyFill="1" applyBorder="1" applyAlignment="1">
      <alignment horizontal="center" vertical="center" wrapText="1"/>
      <protection/>
    </xf>
    <xf numFmtId="0" fontId="6" fillId="2" borderId="48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6" fillId="0" borderId="47" xfId="54" applyFont="1" applyFill="1" applyBorder="1" applyAlignment="1">
      <alignment horizontal="center" vertical="center"/>
      <protection/>
    </xf>
    <xf numFmtId="0" fontId="0" fillId="0" borderId="27" xfId="54" applyFont="1" applyFill="1" applyBorder="1" applyAlignment="1">
      <alignment horizontal="center" vertical="center"/>
      <protection/>
    </xf>
    <xf numFmtId="0" fontId="0" fillId="0" borderId="48" xfId="54" applyFont="1" applyFill="1" applyBorder="1" applyAlignment="1">
      <alignment horizontal="center" vertical="center"/>
      <protection/>
    </xf>
    <xf numFmtId="0" fontId="0" fillId="0" borderId="49" xfId="54" applyFont="1" applyFill="1" applyBorder="1" applyAlignment="1">
      <alignment horizontal="center" vertical="center"/>
      <protection/>
    </xf>
    <xf numFmtId="0" fontId="6" fillId="0" borderId="27" xfId="54" applyNumberFormat="1" applyFont="1" applyFill="1" applyBorder="1" applyAlignment="1">
      <alignment horizontal="center" vertical="center"/>
      <protection/>
    </xf>
    <xf numFmtId="0" fontId="6" fillId="0" borderId="48" xfId="54" applyNumberFormat="1" applyFont="1" applyFill="1" applyBorder="1" applyAlignment="1">
      <alignment horizontal="center" vertical="center"/>
      <protection/>
    </xf>
    <xf numFmtId="0" fontId="6" fillId="0" borderId="50" xfId="54" applyNumberFormat="1" applyFont="1" applyFill="1" applyBorder="1" applyAlignment="1">
      <alignment horizontal="center" vertical="center"/>
      <protection/>
    </xf>
    <xf numFmtId="182" fontId="6" fillId="0" borderId="11" xfId="54" applyNumberFormat="1" applyFont="1" applyFill="1" applyBorder="1" applyAlignment="1">
      <alignment horizontal="center" vertical="center" wrapText="1"/>
      <protection/>
    </xf>
    <xf numFmtId="217" fontId="2" fillId="0" borderId="0" xfId="53" applyNumberFormat="1" applyFont="1" applyFill="1" applyBorder="1" applyAlignment="1" applyProtection="1">
      <alignment horizontal="center" vertical="center"/>
      <protection/>
    </xf>
    <xf numFmtId="1" fontId="91" fillId="0" borderId="11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left" vertical="top" wrapText="1"/>
      <protection/>
    </xf>
    <xf numFmtId="49" fontId="2" fillId="0" borderId="12" xfId="54" applyNumberFormat="1" applyFont="1" applyFill="1" applyBorder="1" applyAlignment="1">
      <alignment horizontal="center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0" fontId="6" fillId="0" borderId="50" xfId="54" applyFont="1" applyFill="1" applyBorder="1" applyAlignment="1">
      <alignment horizontal="center" vertical="center" wrapText="1"/>
      <protection/>
    </xf>
    <xf numFmtId="1" fontId="2" fillId="0" borderId="12" xfId="54" applyNumberFormat="1" applyFont="1" applyFill="1" applyBorder="1" applyAlignment="1">
      <alignment horizontal="left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80" fontId="6" fillId="0" borderId="12" xfId="54" applyNumberFormat="1" applyFont="1" applyFill="1" applyBorder="1" applyAlignment="1" applyProtection="1">
      <alignment horizontal="center" vertical="center"/>
      <protection/>
    </xf>
    <xf numFmtId="182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31" borderId="21" xfId="54" applyFont="1" applyFill="1" applyBorder="1" applyAlignment="1">
      <alignment horizontal="center" vertical="center" wrapText="1"/>
      <protection/>
    </xf>
    <xf numFmtId="180" fontId="90" fillId="0" borderId="11" xfId="54" applyNumberFormat="1" applyFont="1" applyFill="1" applyBorder="1" applyAlignment="1" applyProtection="1">
      <alignment horizontal="center" vertical="center" wrapText="1"/>
      <protection/>
    </xf>
    <xf numFmtId="0" fontId="90" fillId="0" borderId="11" xfId="54" applyNumberFormat="1" applyFont="1" applyFill="1" applyBorder="1" applyAlignment="1" applyProtection="1">
      <alignment horizontal="center" vertical="center" wrapText="1"/>
      <protection/>
    </xf>
    <xf numFmtId="0" fontId="90" fillId="0" borderId="12" xfId="54" applyFont="1" applyFill="1" applyBorder="1" applyAlignment="1">
      <alignment horizontal="center" vertical="center" wrapText="1"/>
      <protection/>
    </xf>
    <xf numFmtId="0" fontId="90" fillId="0" borderId="11" xfId="54" applyFont="1" applyFill="1" applyBorder="1" applyAlignment="1">
      <alignment horizontal="center" vertical="center" wrapText="1"/>
      <protection/>
    </xf>
    <xf numFmtId="0" fontId="90" fillId="0" borderId="19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1" fontId="2" fillId="0" borderId="19" xfId="54" applyNumberFormat="1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 quotePrefix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82" fontId="6" fillId="31" borderId="21" xfId="54" applyNumberFormat="1" applyFont="1" applyFill="1" applyBorder="1" applyAlignment="1">
      <alignment horizontal="center" vertical="center" wrapText="1"/>
      <protection/>
    </xf>
    <xf numFmtId="1" fontId="6" fillId="0" borderId="11" xfId="54" applyNumberFormat="1" applyFont="1" applyFill="1" applyBorder="1" applyAlignment="1">
      <alignment horizontal="center" vertical="center" wrapText="1"/>
      <protection/>
    </xf>
    <xf numFmtId="49" fontId="2" fillId="0" borderId="24" xfId="54" applyNumberFormat="1" applyFont="1" applyFill="1" applyBorder="1" applyAlignment="1">
      <alignment horizontal="center" vertical="center" wrapText="1"/>
      <protection/>
    </xf>
    <xf numFmtId="1" fontId="2" fillId="0" borderId="13" xfId="54" applyNumberFormat="1" applyFont="1" applyFill="1" applyBorder="1" applyAlignment="1">
      <alignment horizontal="left" vertical="center" wrapText="1"/>
      <protection/>
    </xf>
    <xf numFmtId="182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24" xfId="54" applyFont="1" applyFill="1" applyBorder="1" applyAlignment="1">
      <alignment horizontal="center" vertical="center" wrapText="1"/>
      <protection/>
    </xf>
    <xf numFmtId="0" fontId="6" fillId="31" borderId="26" xfId="54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 wrapText="1"/>
      <protection/>
    </xf>
    <xf numFmtId="0" fontId="1" fillId="0" borderId="29" xfId="54" applyFont="1" applyFill="1" applyBorder="1" applyAlignment="1">
      <alignment horizontal="center" vertical="center" wrapText="1"/>
      <protection/>
    </xf>
    <xf numFmtId="1" fontId="2" fillId="0" borderId="11" xfId="54" applyNumberFormat="1" applyFont="1" applyFill="1" applyBorder="1" applyAlignment="1">
      <alignment horizontal="left" vertical="center" wrapText="1"/>
      <protection/>
    </xf>
    <xf numFmtId="180" fontId="6" fillId="0" borderId="11" xfId="54" applyNumberFormat="1" applyFont="1" applyFill="1" applyBorder="1" applyAlignment="1" applyProtection="1">
      <alignment horizontal="center" vertical="center"/>
      <protection/>
    </xf>
    <xf numFmtId="0" fontId="6" fillId="31" borderId="11" xfId="54" applyFont="1" applyFill="1" applyBorder="1" applyAlignment="1">
      <alignment horizontal="center" vertical="center" wrapText="1"/>
      <protection/>
    </xf>
    <xf numFmtId="0" fontId="6" fillId="31" borderId="28" xfId="54" applyFont="1" applyFill="1" applyBorder="1" applyAlignment="1">
      <alignment horizontal="center" vertical="center" wrapText="1"/>
      <protection/>
    </xf>
    <xf numFmtId="49" fontId="11" fillId="0" borderId="0" xfId="54" applyNumberFormat="1" applyFont="1" applyFill="1" applyBorder="1" applyAlignment="1">
      <alignment horizontal="center" vertical="center"/>
      <protection/>
    </xf>
    <xf numFmtId="0" fontId="6" fillId="31" borderId="12" xfId="54" applyFont="1" applyFill="1" applyBorder="1" applyAlignment="1">
      <alignment horizontal="center" vertical="center" wrapText="1"/>
      <protection/>
    </xf>
    <xf numFmtId="180" fontId="6" fillId="31" borderId="12" xfId="54" applyNumberFormat="1" applyFont="1" applyFill="1" applyBorder="1" applyAlignment="1" applyProtection="1">
      <alignment horizontal="center" vertical="center"/>
      <protection/>
    </xf>
    <xf numFmtId="0" fontId="6" fillId="31" borderId="18" xfId="54" applyFont="1" applyFill="1" applyBorder="1" applyAlignment="1">
      <alignment horizontal="center" vertical="center" wrapText="1"/>
      <protection/>
    </xf>
    <xf numFmtId="0" fontId="6" fillId="31" borderId="20" xfId="54" applyFont="1" applyFill="1" applyBorder="1" applyAlignment="1">
      <alignment horizontal="center" vertical="center" wrapText="1"/>
      <protection/>
    </xf>
    <xf numFmtId="49" fontId="2" fillId="0" borderId="13" xfId="54" applyNumberFormat="1" applyFont="1" applyFill="1" applyBorder="1" applyAlignment="1">
      <alignment vertical="center" wrapText="1"/>
      <protection/>
    </xf>
    <xf numFmtId="18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180" fontId="2" fillId="0" borderId="0" xfId="54" applyNumberFormat="1" applyFont="1" applyFill="1" applyBorder="1" applyAlignment="1" applyProtection="1">
      <alignment vertical="center"/>
      <protection/>
    </xf>
    <xf numFmtId="180" fontId="6" fillId="0" borderId="48" xfId="54" applyNumberFormat="1" applyFont="1" applyFill="1" applyBorder="1" applyAlignment="1" applyProtection="1">
      <alignment horizontal="right" vertical="center"/>
      <protection/>
    </xf>
    <xf numFmtId="0" fontId="2" fillId="0" borderId="12" xfId="54" applyFont="1" applyBorder="1" applyAlignment="1">
      <alignment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182" fontId="2" fillId="0" borderId="12" xfId="54" applyNumberFormat="1" applyFont="1" applyBorder="1" applyAlignment="1">
      <alignment horizontal="center" vertical="center" wrapText="1"/>
      <protection/>
    </xf>
    <xf numFmtId="0" fontId="2" fillId="0" borderId="18" xfId="54" applyFont="1" applyBorder="1" applyAlignment="1">
      <alignment horizontal="center" vertical="center" wrapText="1"/>
      <protection/>
    </xf>
    <xf numFmtId="0" fontId="2" fillId="31" borderId="28" xfId="54" applyFont="1" applyFill="1" applyBorder="1" applyAlignment="1">
      <alignment horizontal="center" vertical="center" wrapText="1"/>
      <protection/>
    </xf>
    <xf numFmtId="0" fontId="2" fillId="0" borderId="29" xfId="54" applyFont="1" applyBorder="1" applyAlignment="1">
      <alignment horizontal="center" vertical="center" wrapText="1"/>
      <protection/>
    </xf>
    <xf numFmtId="0" fontId="2" fillId="0" borderId="11" xfId="54" applyFont="1" applyBorder="1" applyAlignment="1">
      <alignment vertical="center" wrapText="1"/>
      <protection/>
    </xf>
    <xf numFmtId="0" fontId="2" fillId="0" borderId="11" xfId="54" applyFont="1" applyBorder="1" applyAlignment="1">
      <alignment horizontal="center" vertical="center" wrapText="1"/>
      <protection/>
    </xf>
    <xf numFmtId="182" fontId="2" fillId="0" borderId="11" xfId="54" applyNumberFormat="1" applyFont="1" applyBorder="1" applyAlignment="1">
      <alignment horizontal="center" vertical="center" wrapText="1"/>
      <protection/>
    </xf>
    <xf numFmtId="0" fontId="2" fillId="0" borderId="19" xfId="54" applyFont="1" applyBorder="1" applyAlignment="1">
      <alignment horizontal="center" vertical="center" wrapText="1"/>
      <protection/>
    </xf>
    <xf numFmtId="0" fontId="2" fillId="31" borderId="21" xfId="54" applyFont="1" applyFill="1" applyBorder="1" applyAlignment="1">
      <alignment horizontal="center" vertical="center" wrapText="1"/>
      <protection/>
    </xf>
    <xf numFmtId="0" fontId="2" fillId="0" borderId="13" xfId="54" applyFont="1" applyBorder="1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182" fontId="2" fillId="0" borderId="13" xfId="54" applyNumberFormat="1" applyFont="1" applyBorder="1" applyAlignment="1">
      <alignment horizontal="center" vertical="center" wrapText="1"/>
      <protection/>
    </xf>
    <xf numFmtId="0" fontId="2" fillId="0" borderId="25" xfId="54" applyFont="1" applyBorder="1" applyAlignment="1">
      <alignment horizontal="center" vertical="center" wrapText="1"/>
      <protection/>
    </xf>
    <xf numFmtId="0" fontId="2" fillId="31" borderId="26" xfId="54" applyFont="1" applyFill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180" fontId="6" fillId="0" borderId="48" xfId="54" applyNumberFormat="1" applyFont="1" applyFill="1" applyBorder="1" applyAlignment="1" applyProtection="1">
      <alignment horizontal="center"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 wrapText="1"/>
      <protection/>
    </xf>
    <xf numFmtId="182" fontId="6" fillId="0" borderId="48" xfId="54" applyNumberFormat="1" applyFont="1" applyFill="1" applyBorder="1" applyAlignment="1">
      <alignment horizontal="center" vertical="center" wrapText="1"/>
      <protection/>
    </xf>
    <xf numFmtId="1" fontId="6" fillId="0" borderId="48" xfId="54" applyNumberFormat="1" applyFont="1" applyFill="1" applyBorder="1" applyAlignment="1">
      <alignment horizontal="center" vertical="center" wrapText="1"/>
      <protection/>
    </xf>
    <xf numFmtId="0" fontId="6" fillId="6" borderId="27" xfId="54" applyNumberFormat="1" applyFont="1" applyFill="1" applyBorder="1" applyAlignment="1" applyProtection="1">
      <alignment horizontal="center" vertical="center"/>
      <protection/>
    </xf>
    <xf numFmtId="180" fontId="6" fillId="6" borderId="48" xfId="54" applyNumberFormat="1" applyFont="1" applyFill="1" applyBorder="1" applyAlignment="1" applyProtection="1">
      <alignment horizontal="right" vertical="center"/>
      <protection/>
    </xf>
    <xf numFmtId="180" fontId="6" fillId="6" borderId="48" xfId="54" applyNumberFormat="1" applyFont="1" applyFill="1" applyBorder="1" applyAlignment="1" applyProtection="1">
      <alignment horizontal="center" vertical="center" wrapText="1"/>
      <protection/>
    </xf>
    <xf numFmtId="0" fontId="6" fillId="6" borderId="48" xfId="54" applyNumberFormat="1" applyFont="1" applyFill="1" applyBorder="1" applyAlignment="1" applyProtection="1">
      <alignment horizontal="center" vertical="center" wrapText="1"/>
      <protection/>
    </xf>
    <xf numFmtId="182" fontId="6" fillId="6" borderId="48" xfId="54" applyNumberFormat="1" applyFont="1" applyFill="1" applyBorder="1" applyAlignment="1">
      <alignment horizontal="center" vertical="center" wrapText="1"/>
      <protection/>
    </xf>
    <xf numFmtId="180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NumberFormat="1" applyFont="1" applyFill="1" applyBorder="1" applyAlignment="1" applyProtection="1">
      <alignment horizontal="center" vertical="center" wrapText="1"/>
      <protection/>
    </xf>
    <xf numFmtId="0" fontId="6" fillId="0" borderId="11" xfId="54" applyFont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left" vertical="center" wrapText="1"/>
      <protection/>
    </xf>
    <xf numFmtId="0" fontId="2" fillId="0" borderId="0" xfId="54" applyFont="1">
      <alignment/>
      <protection/>
    </xf>
    <xf numFmtId="49" fontId="89" fillId="0" borderId="12" xfId="54" applyNumberFormat="1" applyFont="1" applyFill="1" applyBorder="1" applyAlignment="1">
      <alignment horizontal="center" vertical="center" wrapText="1"/>
      <protection/>
    </xf>
    <xf numFmtId="1" fontId="2" fillId="0" borderId="13" xfId="54" applyNumberFormat="1" applyFont="1" applyFill="1" applyBorder="1" applyAlignment="1">
      <alignment horizontal="left" vertical="center" wrapText="1"/>
      <protection/>
    </xf>
    <xf numFmtId="0" fontId="90" fillId="0" borderId="24" xfId="54" applyFont="1" applyFill="1" applyBorder="1" applyAlignment="1">
      <alignment horizontal="center" vertical="center" wrapText="1"/>
      <protection/>
    </xf>
    <xf numFmtId="180" fontId="90" fillId="0" borderId="12" xfId="54" applyNumberFormat="1" applyFont="1" applyFill="1" applyBorder="1" applyAlignment="1" applyProtection="1">
      <alignment horizontal="center" vertical="center"/>
      <protection/>
    </xf>
    <xf numFmtId="0" fontId="90" fillId="0" borderId="18" xfId="54" applyFont="1" applyFill="1" applyBorder="1" applyAlignment="1">
      <alignment horizontal="center" vertical="center" wrapText="1"/>
      <protection/>
    </xf>
    <xf numFmtId="0" fontId="2" fillId="7" borderId="51" xfId="54" applyFont="1" applyFill="1" applyBorder="1" applyAlignment="1">
      <alignment horizontal="center" vertical="center" wrapText="1"/>
      <protection/>
    </xf>
    <xf numFmtId="0" fontId="2" fillId="7" borderId="48" xfId="54" applyFont="1" applyFill="1" applyBorder="1" applyAlignment="1">
      <alignment horizontal="center" vertical="center"/>
      <protection/>
    </xf>
    <xf numFmtId="182" fontId="6" fillId="7" borderId="48" xfId="54" applyNumberFormat="1" applyFont="1" applyFill="1" applyBorder="1" applyAlignment="1">
      <alignment horizontal="center" vertical="center"/>
      <protection/>
    </xf>
    <xf numFmtId="217" fontId="6" fillId="10" borderId="11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right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/>
      <protection/>
    </xf>
    <xf numFmtId="182" fontId="6" fillId="0" borderId="0" xfId="54" applyNumberFormat="1" applyFont="1" applyFill="1" applyBorder="1" applyAlignment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82" fontId="6" fillId="0" borderId="0" xfId="54" applyNumberFormat="1" applyFont="1" applyFill="1" applyBorder="1" applyAlignment="1">
      <alignment horizontal="center" vertical="center" wrapText="1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0" fontId="2" fillId="31" borderId="27" xfId="54" applyFont="1" applyFill="1" applyBorder="1" applyAlignment="1">
      <alignment horizontal="center" vertical="center" wrapText="1"/>
      <protection/>
    </xf>
    <xf numFmtId="0" fontId="2" fillId="0" borderId="52" xfId="54" applyFont="1" applyFill="1" applyBorder="1" applyAlignment="1">
      <alignment horizontal="center" vertical="center" wrapText="1"/>
      <protection/>
    </xf>
    <xf numFmtId="0" fontId="2" fillId="0" borderId="47" xfId="54" applyFont="1" applyFill="1" applyBorder="1" applyAlignment="1">
      <alignment horizontal="center" vertical="center" wrapText="1"/>
      <protection/>
    </xf>
    <xf numFmtId="0" fontId="2" fillId="31" borderId="16" xfId="54" applyFont="1" applyFill="1" applyBorder="1" applyAlignment="1">
      <alignment horizontal="center" vertical="center" wrapText="1"/>
      <protection/>
    </xf>
    <xf numFmtId="0" fontId="2" fillId="0" borderId="53" xfId="54" applyFont="1" applyFill="1" applyBorder="1" applyAlignment="1">
      <alignment horizontal="center" vertical="center" wrapText="1"/>
      <protection/>
    </xf>
    <xf numFmtId="0" fontId="2" fillId="0" borderId="54" xfId="54" applyFont="1" applyFill="1" applyBorder="1" applyAlignment="1">
      <alignment horizontal="center" vertical="center" wrapText="1"/>
      <protection/>
    </xf>
    <xf numFmtId="0" fontId="2" fillId="0" borderId="0" xfId="54" applyFont="1" applyFill="1">
      <alignment/>
      <protection/>
    </xf>
    <xf numFmtId="0" fontId="2" fillId="7" borderId="0" xfId="54" applyFont="1" applyFill="1">
      <alignment/>
      <protection/>
    </xf>
    <xf numFmtId="0" fontId="6" fillId="0" borderId="0" xfId="54" applyFont="1" applyFill="1" applyBorder="1" applyAlignment="1">
      <alignment vertical="center" wrapText="1"/>
      <protection/>
    </xf>
    <xf numFmtId="180" fontId="6" fillId="31" borderId="27" xfId="54" applyNumberFormat="1" applyFont="1" applyFill="1" applyBorder="1" applyAlignment="1" applyProtection="1">
      <alignment horizontal="center" vertical="center" wrapText="1"/>
      <protection/>
    </xf>
    <xf numFmtId="180" fontId="6" fillId="0" borderId="5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54" applyFont="1" applyFill="1" applyBorder="1" applyAlignment="1" applyProtection="1">
      <alignment vertical="center"/>
      <protection/>
    </xf>
    <xf numFmtId="0" fontId="2" fillId="0" borderId="0" xfId="54" applyFont="1" applyFill="1" applyBorder="1" applyAlignment="1" applyProtection="1">
      <alignment horizontal="right" vertical="center"/>
      <protection/>
    </xf>
    <xf numFmtId="0" fontId="2" fillId="31" borderId="0" xfId="54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center" vertical="center" wrapText="1"/>
      <protection/>
    </xf>
    <xf numFmtId="49" fontId="7" fillId="0" borderId="0" xfId="54" applyNumberFormat="1" applyFont="1" applyBorder="1" applyAlignment="1">
      <alignment horizontal="center" vertical="center" wrapText="1"/>
      <protection/>
    </xf>
    <xf numFmtId="180" fontId="2" fillId="0" borderId="12" xfId="54" applyNumberFormat="1" applyFont="1" applyFill="1" applyBorder="1" applyAlignment="1" applyProtection="1">
      <alignment horizontal="center" vertical="center"/>
      <protection/>
    </xf>
    <xf numFmtId="182" fontId="6" fillId="0" borderId="10" xfId="54" applyNumberFormat="1" applyFont="1" applyFill="1" applyBorder="1" applyAlignment="1">
      <alignment horizontal="center" vertical="center" wrapText="1"/>
      <protection/>
    </xf>
    <xf numFmtId="182" fontId="6" fillId="31" borderId="11" xfId="54" applyNumberFormat="1" applyFont="1" applyFill="1" applyBorder="1" applyAlignment="1">
      <alignment horizontal="center" vertical="center" wrapText="1"/>
      <protection/>
    </xf>
    <xf numFmtId="180" fontId="2" fillId="0" borderId="11" xfId="54" applyNumberFormat="1" applyFont="1" applyFill="1" applyBorder="1" applyAlignment="1" applyProtection="1">
      <alignment vertical="center"/>
      <protection/>
    </xf>
    <xf numFmtId="180" fontId="13" fillId="0" borderId="17" xfId="54" applyNumberFormat="1" applyFont="1" applyFill="1" applyBorder="1" applyAlignment="1" applyProtection="1">
      <alignment horizontal="center" vertical="center"/>
      <protection/>
    </xf>
    <xf numFmtId="180" fontId="6" fillId="0" borderId="55" xfId="54" applyNumberFormat="1" applyFont="1" applyFill="1" applyBorder="1" applyAlignment="1" applyProtection="1">
      <alignment horizontal="center" vertical="center"/>
      <protection/>
    </xf>
    <xf numFmtId="180" fontId="6" fillId="0" borderId="56" xfId="54" applyNumberFormat="1" applyFont="1" applyFill="1" applyBorder="1" applyAlignment="1" applyProtection="1">
      <alignment horizontal="center" vertical="center"/>
      <protection/>
    </xf>
    <xf numFmtId="0" fontId="11" fillId="0" borderId="57" xfId="54" applyFont="1" applyFill="1" applyBorder="1" applyAlignment="1">
      <alignment horizontal="center" vertical="center" wrapText="1"/>
      <protection/>
    </xf>
    <xf numFmtId="0" fontId="11" fillId="0" borderId="55" xfId="54" applyFont="1" applyFill="1" applyBorder="1" applyAlignment="1">
      <alignment vertical="center" wrapText="1"/>
      <protection/>
    </xf>
    <xf numFmtId="0" fontId="11" fillId="0" borderId="56" xfId="54" applyFont="1" applyFill="1" applyBorder="1" applyAlignment="1">
      <alignment vertical="center" wrapText="1"/>
      <protection/>
    </xf>
    <xf numFmtId="0" fontId="2" fillId="34" borderId="38" xfId="0" applyFont="1" applyFill="1" applyBorder="1" applyAlignment="1">
      <alignment horizontal="center" vertical="center" wrapText="1"/>
    </xf>
    <xf numFmtId="49" fontId="2" fillId="34" borderId="58" xfId="0" applyNumberFormat="1" applyFont="1" applyFill="1" applyBorder="1" applyAlignment="1" applyProtection="1">
      <alignment horizontal="center" vertical="center"/>
      <protection/>
    </xf>
    <xf numFmtId="49" fontId="2" fillId="34" borderId="59" xfId="0" applyNumberFormat="1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center" vertical="center" wrapText="1"/>
    </xf>
    <xf numFmtId="215" fontId="2" fillId="34" borderId="19" xfId="0" applyNumberFormat="1" applyFont="1" applyFill="1" applyBorder="1" applyAlignment="1" applyProtection="1">
      <alignment horizontal="center" vertical="center"/>
      <protection/>
    </xf>
    <xf numFmtId="182" fontId="2" fillId="34" borderId="46" xfId="0" applyNumberFormat="1" applyFont="1" applyFill="1" applyBorder="1" applyAlignment="1" applyProtection="1">
      <alignment horizontal="center" vertical="center"/>
      <protection/>
    </xf>
    <xf numFmtId="0" fontId="2" fillId="34" borderId="21" xfId="0" applyFont="1" applyFill="1" applyBorder="1" applyAlignment="1">
      <alignment horizontal="center" vertical="center" wrapText="1"/>
    </xf>
    <xf numFmtId="214" fontId="2" fillId="34" borderId="11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9" fontId="2" fillId="34" borderId="60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 wrapText="1"/>
    </xf>
    <xf numFmtId="214" fontId="2" fillId="34" borderId="19" xfId="0" applyNumberFormat="1" applyFont="1" applyFill="1" applyBorder="1" applyAlignment="1" applyProtection="1">
      <alignment horizontal="center" vertical="center" wrapText="1"/>
      <protection/>
    </xf>
    <xf numFmtId="49" fontId="2" fillId="34" borderId="61" xfId="0" applyNumberFormat="1" applyFont="1" applyFill="1" applyBorder="1" applyAlignment="1" applyProtection="1">
      <alignment horizontal="center" vertical="center" wrapText="1"/>
      <protection/>
    </xf>
    <xf numFmtId="215" fontId="6" fillId="34" borderId="46" xfId="0" applyNumberFormat="1" applyFont="1" applyFill="1" applyBorder="1" applyAlignment="1" applyProtection="1">
      <alignment horizontal="left" vertical="center" wrapText="1"/>
      <protection/>
    </xf>
    <xf numFmtId="215" fontId="9" fillId="34" borderId="62" xfId="0" applyNumberFormat="1" applyFont="1" applyFill="1" applyBorder="1" applyAlignment="1" applyProtection="1">
      <alignment horizontal="center" vertical="center" wrapText="1"/>
      <protection/>
    </xf>
    <xf numFmtId="215" fontId="2" fillId="34" borderId="12" xfId="0" applyNumberFormat="1" applyFont="1" applyFill="1" applyBorder="1" applyAlignment="1" applyProtection="1">
      <alignment horizontal="center" vertical="center" wrapText="1"/>
      <protection/>
    </xf>
    <xf numFmtId="215" fontId="9" fillId="34" borderId="12" xfId="0" applyNumberFormat="1" applyFont="1" applyFill="1" applyBorder="1" applyAlignment="1" applyProtection="1">
      <alignment horizontal="center" vertical="center" wrapText="1"/>
      <protection/>
    </xf>
    <xf numFmtId="215" fontId="9" fillId="34" borderId="18" xfId="0" applyNumberFormat="1" applyFont="1" applyFill="1" applyBorder="1" applyAlignment="1" applyProtection="1">
      <alignment horizontal="center" vertical="center" wrapText="1"/>
      <protection/>
    </xf>
    <xf numFmtId="218" fontId="6" fillId="34" borderId="58" xfId="0" applyNumberFormat="1" applyFont="1" applyFill="1" applyBorder="1" applyAlignment="1" applyProtection="1">
      <alignment horizontal="center" vertical="center" wrapText="1"/>
      <protection/>
    </xf>
    <xf numFmtId="218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49" fontId="2" fillId="34" borderId="42" xfId="0" applyNumberFormat="1" applyFont="1" applyFill="1" applyBorder="1" applyAlignment="1" applyProtection="1">
      <alignment horizontal="center" vertical="center" wrapText="1"/>
      <protection/>
    </xf>
    <xf numFmtId="214" fontId="2" fillId="0" borderId="0" xfId="0" applyNumberFormat="1" applyFont="1" applyFill="1" applyBorder="1" applyAlignment="1" applyProtection="1">
      <alignment vertical="center"/>
      <protection/>
    </xf>
    <xf numFmtId="0" fontId="2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182" fontId="6" fillId="34" borderId="66" xfId="0" applyNumberFormat="1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left" vertical="top" wrapText="1"/>
    </xf>
    <xf numFmtId="0" fontId="2" fillId="34" borderId="48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left" vertical="top" wrapText="1"/>
    </xf>
    <xf numFmtId="0" fontId="6" fillId="34" borderId="50" xfId="0" applyFont="1" applyFill="1" applyBorder="1" applyAlignment="1">
      <alignment horizontal="left" vertical="top" wrapText="1"/>
    </xf>
    <xf numFmtId="49" fontId="2" fillId="34" borderId="40" xfId="0" applyNumberFormat="1" applyFont="1" applyFill="1" applyBorder="1" applyAlignment="1" applyProtection="1">
      <alignment horizontal="center" vertical="center" wrapText="1"/>
      <protection/>
    </xf>
    <xf numFmtId="0" fontId="2" fillId="34" borderId="59" xfId="0" applyFont="1" applyFill="1" applyBorder="1" applyAlignment="1">
      <alignment wrapText="1"/>
    </xf>
    <xf numFmtId="0" fontId="2" fillId="0" borderId="16" xfId="54" applyFont="1" applyFill="1" applyBorder="1" applyAlignment="1">
      <alignment horizontal="center" vertical="center" wrapText="1"/>
      <protection/>
    </xf>
    <xf numFmtId="181" fontId="2" fillId="31" borderId="20" xfId="54" applyNumberFormat="1" applyFont="1" applyFill="1" applyBorder="1" applyAlignment="1" applyProtection="1">
      <alignment horizontal="center" vertical="center"/>
      <protection/>
    </xf>
    <xf numFmtId="181" fontId="2" fillId="31" borderId="15" xfId="54" applyNumberFormat="1" applyFont="1" applyFill="1" applyBorder="1" applyAlignment="1" applyProtection="1">
      <alignment horizontal="center" vertical="center"/>
      <protection/>
    </xf>
    <xf numFmtId="180" fontId="13" fillId="31" borderId="17" xfId="54" applyNumberFormat="1" applyFont="1" applyFill="1" applyBorder="1" applyAlignment="1" applyProtection="1">
      <alignment horizontal="center" vertical="center"/>
      <protection/>
    </xf>
    <xf numFmtId="0" fontId="2" fillId="31" borderId="46" xfId="0" applyFont="1" applyFill="1" applyBorder="1" applyAlignment="1">
      <alignment horizontal="center" vertical="center" wrapText="1"/>
    </xf>
    <xf numFmtId="0" fontId="0" fillId="31" borderId="46" xfId="0" applyFont="1" applyFill="1" applyBorder="1" applyAlignment="1">
      <alignment horizontal="center" vertical="center" wrapText="1"/>
    </xf>
    <xf numFmtId="214" fontId="2" fillId="31" borderId="0" xfId="0" applyNumberFormat="1" applyFont="1" applyFill="1" applyBorder="1" applyAlignment="1" applyProtection="1">
      <alignment vertical="center"/>
      <protection/>
    </xf>
    <xf numFmtId="0" fontId="6" fillId="31" borderId="40" xfId="0" applyFont="1" applyFill="1" applyBorder="1" applyAlignment="1">
      <alignment horizontal="center" vertical="center" wrapText="1"/>
    </xf>
    <xf numFmtId="0" fontId="2" fillId="31" borderId="56" xfId="54" applyFont="1" applyFill="1" applyBorder="1" applyAlignment="1">
      <alignment horizontal="center" vertical="center" wrapText="1"/>
      <protection/>
    </xf>
    <xf numFmtId="0" fontId="2" fillId="31" borderId="49" xfId="54" applyFont="1" applyFill="1" applyBorder="1" applyAlignment="1">
      <alignment horizontal="center" vertical="center" wrapText="1"/>
      <protection/>
    </xf>
    <xf numFmtId="0" fontId="1" fillId="31" borderId="17" xfId="54" applyFont="1" applyFill="1" applyBorder="1" applyAlignment="1">
      <alignment horizontal="center" vertical="center" wrapText="1"/>
      <protection/>
    </xf>
    <xf numFmtId="0" fontId="6" fillId="31" borderId="22" xfId="54" applyFont="1" applyFill="1" applyBorder="1" applyAlignment="1">
      <alignment horizontal="center" vertical="center" wrapText="1"/>
      <protection/>
    </xf>
    <xf numFmtId="2" fontId="2" fillId="31" borderId="17" xfId="54" applyNumberFormat="1" applyFont="1" applyFill="1" applyBorder="1" applyAlignment="1">
      <alignment horizontal="center" vertical="center" wrapText="1"/>
      <protection/>
    </xf>
    <xf numFmtId="0" fontId="2" fillId="31" borderId="23" xfId="54" applyFont="1" applyFill="1" applyBorder="1" applyAlignment="1">
      <alignment horizontal="center" vertical="center" wrapText="1"/>
      <protection/>
    </xf>
    <xf numFmtId="0" fontId="2" fillId="31" borderId="22" xfId="54" applyFont="1" applyFill="1" applyBorder="1" applyAlignment="1">
      <alignment horizontal="center" vertical="center" wrapText="1"/>
      <protection/>
    </xf>
    <xf numFmtId="1" fontId="6" fillId="31" borderId="48" xfId="54" applyNumberFormat="1" applyFont="1" applyFill="1" applyBorder="1" applyAlignment="1">
      <alignment horizontal="center" vertical="center" wrapText="1"/>
      <protection/>
    </xf>
    <xf numFmtId="2" fontId="2" fillId="31" borderId="11" xfId="54" applyNumberFormat="1" applyFont="1" applyFill="1" applyBorder="1" applyAlignment="1">
      <alignment horizontal="center" vertical="center" wrapText="1"/>
      <protection/>
    </xf>
    <xf numFmtId="182" fontId="6" fillId="31" borderId="0" xfId="54" applyNumberFormat="1" applyFont="1" applyFill="1" applyBorder="1" applyAlignment="1">
      <alignment horizontal="center" vertical="center"/>
      <protection/>
    </xf>
    <xf numFmtId="0" fontId="2" fillId="31" borderId="47" xfId="54" applyFont="1" applyFill="1" applyBorder="1" applyAlignment="1">
      <alignment horizontal="center" vertical="center" wrapText="1"/>
      <protection/>
    </xf>
    <xf numFmtId="0" fontId="2" fillId="31" borderId="54" xfId="54" applyFont="1" applyFill="1" applyBorder="1" applyAlignment="1">
      <alignment horizontal="center" vertical="center" wrapText="1"/>
      <protection/>
    </xf>
    <xf numFmtId="180" fontId="6" fillId="31" borderId="14" xfId="54" applyNumberFormat="1" applyFont="1" applyFill="1" applyBorder="1" applyAlignment="1" applyProtection="1">
      <alignment horizontal="center" vertical="center" wrapText="1"/>
      <protection/>
    </xf>
    <xf numFmtId="0" fontId="0" fillId="31" borderId="0" xfId="0" applyFill="1" applyAlignment="1">
      <alignment/>
    </xf>
    <xf numFmtId="49" fontId="2" fillId="0" borderId="58" xfId="54" applyNumberFormat="1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vertical="center" wrapText="1"/>
      <protection/>
    </xf>
    <xf numFmtId="0" fontId="2" fillId="31" borderId="28" xfId="54" applyNumberFormat="1" applyFont="1" applyFill="1" applyBorder="1" applyAlignment="1">
      <alignment horizontal="center" vertical="center" wrapText="1"/>
      <protection/>
    </xf>
    <xf numFmtId="0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20" xfId="54" applyNumberFormat="1" applyFont="1" applyFill="1" applyBorder="1" applyAlignment="1">
      <alignment horizontal="center" vertical="center" wrapText="1"/>
      <protection/>
    </xf>
    <xf numFmtId="0" fontId="0" fillId="0" borderId="11" xfId="54" applyBorder="1">
      <alignment/>
      <protection/>
    </xf>
    <xf numFmtId="49" fontId="2" fillId="0" borderId="54" xfId="54" applyNumberFormat="1" applyFont="1" applyFill="1" applyBorder="1" applyAlignment="1">
      <alignment horizontal="center" vertical="center" wrapText="1"/>
      <protection/>
    </xf>
    <xf numFmtId="0" fontId="11" fillId="0" borderId="54" xfId="54" applyFont="1" applyFill="1" applyBorder="1" applyAlignment="1">
      <alignment wrapText="1"/>
      <protection/>
    </xf>
    <xf numFmtId="0" fontId="6" fillId="2" borderId="16" xfId="54" applyNumberFormat="1" applyFont="1" applyFill="1" applyBorder="1" applyAlignment="1">
      <alignment horizontal="center" vertical="center" wrapText="1"/>
      <protection/>
    </xf>
    <xf numFmtId="0" fontId="6" fillId="2" borderId="10" xfId="54" applyNumberFormat="1" applyFont="1" applyFill="1" applyBorder="1" applyAlignment="1">
      <alignment horizontal="center" vertical="center" wrapText="1"/>
      <protection/>
    </xf>
    <xf numFmtId="0" fontId="6" fillId="2" borderId="45" xfId="54" applyNumberFormat="1" applyFont="1" applyFill="1" applyBorder="1" applyAlignment="1">
      <alignment horizontal="center" vertical="center" wrapText="1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34" borderId="28" xfId="54" applyFont="1" applyFill="1" applyBorder="1" applyAlignment="1">
      <alignment horizontal="center" vertical="center" wrapText="1"/>
      <protection/>
    </xf>
    <xf numFmtId="0" fontId="34" fillId="0" borderId="20" xfId="54" applyFont="1" applyFill="1" applyBorder="1" applyAlignment="1">
      <alignment wrapText="1"/>
      <protection/>
    </xf>
    <xf numFmtId="0" fontId="2" fillId="31" borderId="62" xfId="54" applyFont="1" applyFill="1" applyBorder="1" applyAlignment="1">
      <alignment horizontal="center" vertical="center" wrapText="1"/>
      <protection/>
    </xf>
    <xf numFmtId="0" fontId="2" fillId="34" borderId="67" xfId="0" applyFont="1" applyFill="1" applyBorder="1" applyAlignment="1">
      <alignment horizontal="center" vertical="center" wrapText="1"/>
    </xf>
    <xf numFmtId="0" fontId="2" fillId="34" borderId="68" xfId="0" applyNumberFormat="1" applyFont="1" applyFill="1" applyBorder="1" applyAlignment="1">
      <alignment horizontal="center" vertical="center" wrapText="1"/>
    </xf>
    <xf numFmtId="49" fontId="2" fillId="34" borderId="68" xfId="0" applyNumberFormat="1" applyFont="1" applyFill="1" applyBorder="1" applyAlignment="1">
      <alignment horizontal="center" vertical="center" wrapText="1"/>
    </xf>
    <xf numFmtId="214" fontId="2" fillId="34" borderId="69" xfId="0" applyNumberFormat="1" applyFont="1" applyFill="1" applyBorder="1" applyAlignment="1" applyProtection="1">
      <alignment horizontal="center" vertical="center" wrapText="1"/>
      <protection/>
    </xf>
    <xf numFmtId="182" fontId="2" fillId="34" borderId="70" xfId="0" applyNumberFormat="1" applyFont="1" applyFill="1" applyBorder="1" applyAlignment="1" applyProtection="1">
      <alignment horizontal="center" vertical="center"/>
      <protection/>
    </xf>
    <xf numFmtId="1" fontId="2" fillId="34" borderId="71" xfId="0" applyNumberFormat="1" applyFont="1" applyFill="1" applyBorder="1" applyAlignment="1" applyProtection="1">
      <alignment horizontal="center" vertical="center"/>
      <protection/>
    </xf>
    <xf numFmtId="1" fontId="2" fillId="34" borderId="68" xfId="0" applyNumberFormat="1" applyFont="1" applyFill="1" applyBorder="1" applyAlignment="1" applyProtection="1">
      <alignment horizontal="center" vertical="center"/>
      <protection/>
    </xf>
    <xf numFmtId="0" fontId="2" fillId="34" borderId="72" xfId="0" applyFont="1" applyFill="1" applyBorder="1" applyAlignment="1">
      <alignment horizontal="center" vertical="center" wrapText="1"/>
    </xf>
    <xf numFmtId="0" fontId="2" fillId="34" borderId="73" xfId="0" applyFont="1" applyFill="1" applyBorder="1" applyAlignment="1">
      <alignment horizontal="center" vertical="center" wrapText="1"/>
    </xf>
    <xf numFmtId="49" fontId="2" fillId="34" borderId="74" xfId="0" applyNumberFormat="1" applyFont="1" applyFill="1" applyBorder="1" applyAlignment="1">
      <alignment horizontal="center" vertical="center" wrapText="1"/>
    </xf>
    <xf numFmtId="214" fontId="2" fillId="34" borderId="75" xfId="0" applyNumberFormat="1" applyFont="1" applyFill="1" applyBorder="1" applyAlignment="1" applyProtection="1">
      <alignment horizontal="center" vertical="center" wrapText="1"/>
      <protection/>
    </xf>
    <xf numFmtId="0" fontId="2" fillId="34" borderId="74" xfId="0" applyFont="1" applyFill="1" applyBorder="1" applyAlignment="1">
      <alignment horizontal="center" vertical="center" wrapText="1"/>
    </xf>
    <xf numFmtId="49" fontId="2" fillId="34" borderId="64" xfId="0" applyNumberFormat="1" applyFont="1" applyFill="1" applyBorder="1" applyAlignment="1">
      <alignment horizontal="center" vertical="center" wrapText="1"/>
    </xf>
    <xf numFmtId="214" fontId="2" fillId="34" borderId="65" xfId="0" applyNumberFormat="1" applyFont="1" applyFill="1" applyBorder="1" applyAlignment="1" applyProtection="1">
      <alignment horizontal="center" vertical="center" wrapText="1"/>
      <protection/>
    </xf>
    <xf numFmtId="182" fontId="2" fillId="34" borderId="76" xfId="0" applyNumberFormat="1" applyFont="1" applyFill="1" applyBorder="1" applyAlignment="1" applyProtection="1">
      <alignment horizontal="center" vertical="center"/>
      <protection/>
    </xf>
    <xf numFmtId="1" fontId="2" fillId="34" borderId="77" xfId="0" applyNumberFormat="1" applyFont="1" applyFill="1" applyBorder="1" applyAlignment="1" applyProtection="1">
      <alignment horizontal="center" vertical="center"/>
      <protection/>
    </xf>
    <xf numFmtId="1" fontId="2" fillId="34" borderId="78" xfId="0" applyNumberFormat="1" applyFont="1" applyFill="1" applyBorder="1" applyAlignment="1" applyProtection="1">
      <alignment horizontal="center" vertical="center"/>
      <protection/>
    </xf>
    <xf numFmtId="0" fontId="2" fillId="34" borderId="64" xfId="0" applyFont="1" applyFill="1" applyBorder="1" applyAlignment="1">
      <alignment horizontal="center" vertical="center" wrapText="1"/>
    </xf>
    <xf numFmtId="0" fontId="2" fillId="34" borderId="79" xfId="0" applyFont="1" applyFill="1" applyBorder="1" applyAlignment="1">
      <alignment horizontal="center" vertical="center" wrapText="1"/>
    </xf>
    <xf numFmtId="1" fontId="2" fillId="34" borderId="56" xfId="0" applyNumberFormat="1" applyFont="1" applyFill="1" applyBorder="1" applyAlignment="1" applyProtection="1">
      <alignment horizontal="center" vertical="center"/>
      <protection/>
    </xf>
    <xf numFmtId="1" fontId="2" fillId="34" borderId="11" xfId="0" applyNumberFormat="1" applyFont="1" applyFill="1" applyBorder="1" applyAlignment="1" applyProtection="1">
      <alignment horizontal="center" vertical="center"/>
      <protection/>
    </xf>
    <xf numFmtId="182" fontId="6" fillId="34" borderId="60" xfId="0" applyNumberFormat="1" applyFont="1" applyFill="1" applyBorder="1" applyAlignment="1" applyProtection="1">
      <alignment horizontal="center" vertical="center" wrapText="1"/>
      <protection/>
    </xf>
    <xf numFmtId="1" fontId="6" fillId="34" borderId="30" xfId="0" applyNumberFormat="1" applyFont="1" applyFill="1" applyBorder="1" applyAlignment="1" applyProtection="1">
      <alignment horizontal="center" vertical="center" wrapText="1"/>
      <protection/>
    </xf>
    <xf numFmtId="1" fontId="6" fillId="34" borderId="24" xfId="0" applyNumberFormat="1" applyFont="1" applyFill="1" applyBorder="1" applyAlignment="1" applyProtection="1">
      <alignment horizontal="center" vertical="center" wrapText="1"/>
      <protection/>
    </xf>
    <xf numFmtId="1" fontId="6" fillId="34" borderId="22" xfId="0" applyNumberFormat="1" applyFont="1" applyFill="1" applyBorder="1" applyAlignment="1" applyProtection="1">
      <alignment horizontal="center" vertical="center" wrapText="1"/>
      <protection/>
    </xf>
    <xf numFmtId="49" fontId="2" fillId="34" borderId="80" xfId="0" applyNumberFormat="1" applyFont="1" applyFill="1" applyBorder="1" applyAlignment="1">
      <alignment horizontal="center" vertical="center" wrapText="1"/>
    </xf>
    <xf numFmtId="0" fontId="2" fillId="34" borderId="81" xfId="0" applyFont="1" applyFill="1" applyBorder="1" applyAlignment="1">
      <alignment wrapText="1"/>
    </xf>
    <xf numFmtId="0" fontId="30" fillId="34" borderId="37" xfId="0" applyFont="1" applyFill="1" applyBorder="1" applyAlignment="1">
      <alignment wrapText="1"/>
    </xf>
    <xf numFmtId="0" fontId="6" fillId="34" borderId="38" xfId="0" applyFont="1" applyFill="1" applyBorder="1" applyAlignment="1">
      <alignment wrapText="1"/>
    </xf>
    <xf numFmtId="0" fontId="6" fillId="34" borderId="39" xfId="0" applyFont="1" applyFill="1" applyBorder="1" applyAlignment="1">
      <alignment wrapText="1"/>
    </xf>
    <xf numFmtId="182" fontId="2" fillId="34" borderId="82" xfId="0" applyNumberFormat="1" applyFont="1" applyFill="1" applyBorder="1" applyAlignment="1" applyProtection="1">
      <alignment horizontal="center" vertical="center"/>
      <protection/>
    </xf>
    <xf numFmtId="214" fontId="2" fillId="34" borderId="78" xfId="0" applyNumberFormat="1" applyFont="1" applyFill="1" applyBorder="1" applyAlignment="1">
      <alignment horizontal="center" vertical="center" wrapText="1"/>
    </xf>
    <xf numFmtId="1" fontId="2" fillId="34" borderId="68" xfId="0" applyNumberFormat="1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49" fontId="2" fillId="34" borderId="40" xfId="0" applyNumberFormat="1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vertical="justify" wrapText="1"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182" fontId="2" fillId="34" borderId="59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>
      <alignment horizontal="center" vertical="center" wrapText="1"/>
    </xf>
    <xf numFmtId="1" fontId="2" fillId="34" borderId="84" xfId="0" applyNumberFormat="1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11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4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wrapText="1"/>
    </xf>
    <xf numFmtId="0" fontId="11" fillId="34" borderId="11" xfId="0" applyNumberFormat="1" applyFont="1" applyFill="1" applyBorder="1" applyAlignment="1" applyProtection="1">
      <alignment horizontal="center" vertical="center"/>
      <protection/>
    </xf>
    <xf numFmtId="182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57" xfId="0" applyFont="1" applyFill="1" applyBorder="1" applyAlignment="1">
      <alignment vertical="center" wrapText="1"/>
    </xf>
    <xf numFmtId="182" fontId="6" fillId="34" borderId="85" xfId="0" applyNumberFormat="1" applyFont="1" applyFill="1" applyBorder="1" applyAlignment="1" applyProtection="1">
      <alignment horizontal="center" vertical="center"/>
      <protection/>
    </xf>
    <xf numFmtId="1" fontId="6" fillId="34" borderId="71" xfId="0" applyNumberFormat="1" applyFont="1" applyFill="1" applyBorder="1" applyAlignment="1" applyProtection="1">
      <alignment horizontal="center" vertical="center"/>
      <protection/>
    </xf>
    <xf numFmtId="1" fontId="6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12" xfId="54" applyBorder="1">
      <alignment/>
      <protection/>
    </xf>
    <xf numFmtId="0" fontId="6" fillId="0" borderId="54" xfId="54" applyFont="1" applyFill="1" applyBorder="1" applyAlignment="1">
      <alignment horizontal="center" vertical="center" wrapText="1"/>
      <protection/>
    </xf>
    <xf numFmtId="49" fontId="2" fillId="0" borderId="54" xfId="54" applyNumberFormat="1" applyFont="1" applyFill="1" applyBorder="1" applyAlignment="1">
      <alignment horizontal="left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214" fontId="2" fillId="0" borderId="45" xfId="54" applyNumberFormat="1" applyFont="1" applyFill="1" applyBorder="1" applyAlignment="1" applyProtection="1">
      <alignment horizontal="center" vertical="center" wrapText="1"/>
      <protection/>
    </xf>
    <xf numFmtId="182" fontId="2" fillId="0" borderId="54" xfId="54" applyNumberFormat="1" applyFont="1" applyFill="1" applyBorder="1" applyAlignment="1" applyProtection="1">
      <alignment horizontal="center" vertical="center"/>
      <protection/>
    </xf>
    <xf numFmtId="21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44" xfId="54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2" fillId="31" borderId="86" xfId="54" applyNumberFormat="1" applyFont="1" applyFill="1" applyBorder="1" applyAlignment="1">
      <alignment horizontal="center" vertical="center" wrapText="1"/>
      <protection/>
    </xf>
    <xf numFmtId="0" fontId="0" fillId="0" borderId="47" xfId="54" applyBorder="1">
      <alignment/>
      <protection/>
    </xf>
    <xf numFmtId="0" fontId="34" fillId="34" borderId="48" xfId="0" applyFont="1" applyFill="1" applyBorder="1" applyAlignment="1">
      <alignment vertical="center" wrapText="1"/>
    </xf>
    <xf numFmtId="182" fontId="6" fillId="34" borderId="48" xfId="0" applyNumberFormat="1" applyFont="1" applyFill="1" applyBorder="1" applyAlignment="1" applyProtection="1">
      <alignment horizontal="center" vertical="center"/>
      <protection/>
    </xf>
    <xf numFmtId="0" fontId="6" fillId="2" borderId="47" xfId="54" applyNumberFormat="1" applyFont="1" applyFill="1" applyBorder="1" applyAlignment="1">
      <alignment horizontal="center" vertical="center" wrapText="1"/>
      <protection/>
    </xf>
    <xf numFmtId="182" fontId="6" fillId="34" borderId="47" xfId="0" applyNumberFormat="1" applyFont="1" applyFill="1" applyBorder="1" applyAlignment="1" applyProtection="1">
      <alignment horizontal="center" vertical="center" wrapText="1"/>
      <protection/>
    </xf>
    <xf numFmtId="1" fontId="6" fillId="34" borderId="27" xfId="0" applyNumberFormat="1" applyFont="1" applyFill="1" applyBorder="1" applyAlignment="1" applyProtection="1">
      <alignment horizontal="center" vertical="center" wrapText="1"/>
      <protection/>
    </xf>
    <xf numFmtId="180" fontId="90" fillId="0" borderId="12" xfId="54" applyNumberFormat="1" applyFont="1" applyFill="1" applyBorder="1" applyAlignment="1" applyProtection="1">
      <alignment horizontal="center" vertical="center" wrapText="1"/>
      <protection/>
    </xf>
    <xf numFmtId="0" fontId="90" fillId="0" borderId="12" xfId="54" applyNumberFormat="1" applyFont="1" applyFill="1" applyBorder="1" applyAlignment="1" applyProtection="1">
      <alignment horizontal="center" vertical="center" wrapText="1"/>
      <protection/>
    </xf>
    <xf numFmtId="1" fontId="90" fillId="31" borderId="28" xfId="54" applyNumberFormat="1" applyFont="1" applyFill="1" applyBorder="1" applyAlignment="1">
      <alignment horizontal="center" vertical="center" wrapText="1"/>
      <protection/>
    </xf>
    <xf numFmtId="182" fontId="90" fillId="0" borderId="12" xfId="54" applyNumberFormat="1" applyFont="1" applyFill="1" applyBorder="1" applyAlignment="1">
      <alignment horizontal="center" vertical="center" wrapText="1"/>
      <protection/>
    </xf>
    <xf numFmtId="182" fontId="90" fillId="31" borderId="12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vertical="center" wrapText="1"/>
      <protection/>
    </xf>
    <xf numFmtId="0" fontId="92" fillId="0" borderId="11" xfId="54" applyFont="1" applyFill="1" applyBorder="1" applyAlignment="1">
      <alignment horizontal="center" vertical="center" wrapText="1"/>
      <protection/>
    </xf>
    <xf numFmtId="1" fontId="6" fillId="2" borderId="48" xfId="54" applyNumberFormat="1" applyFont="1" applyFill="1" applyBorder="1" applyAlignment="1">
      <alignment horizontal="center" vertical="center" wrapText="1"/>
      <protection/>
    </xf>
    <xf numFmtId="0" fontId="6" fillId="31" borderId="41" xfId="54" applyFont="1" applyFill="1" applyBorder="1" applyAlignment="1">
      <alignment horizontal="center" vertical="center" wrapText="1"/>
      <protection/>
    </xf>
    <xf numFmtId="0" fontId="6" fillId="31" borderId="51" xfId="54" applyFont="1" applyFill="1" applyBorder="1" applyAlignment="1">
      <alignment horizontal="center" vertical="center" wrapText="1"/>
      <protection/>
    </xf>
    <xf numFmtId="180" fontId="11" fillId="0" borderId="11" xfId="54" applyNumberFormat="1" applyFont="1" applyFill="1" applyBorder="1" applyAlignment="1" applyProtection="1">
      <alignment horizontal="center" vertical="center"/>
      <protection/>
    </xf>
    <xf numFmtId="1" fontId="6" fillId="2" borderId="31" xfId="54" applyNumberFormat="1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 wrapText="1"/>
    </xf>
    <xf numFmtId="1" fontId="6" fillId="2" borderId="49" xfId="54" applyNumberFormat="1" applyFont="1" applyFill="1" applyBorder="1" applyAlignment="1">
      <alignment horizontal="center" vertical="center" wrapText="1"/>
      <protection/>
    </xf>
    <xf numFmtId="0" fontId="0" fillId="0" borderId="0" xfId="54" applyFont="1">
      <alignment/>
      <protection/>
    </xf>
    <xf numFmtId="214" fontId="37" fillId="8" borderId="19" xfId="53" applyNumberFormat="1" applyFont="1" applyFill="1" applyBorder="1" applyAlignment="1" applyProtection="1">
      <alignment vertical="center" wrapText="1"/>
      <protection/>
    </xf>
    <xf numFmtId="214" fontId="7" fillId="8" borderId="55" xfId="53" applyNumberFormat="1" applyFont="1" applyFill="1" applyBorder="1" applyAlignment="1" applyProtection="1">
      <alignment vertical="center" wrapText="1"/>
      <protection/>
    </xf>
    <xf numFmtId="214" fontId="36" fillId="8" borderId="55" xfId="53" applyNumberFormat="1" applyFont="1" applyFill="1" applyBorder="1" applyAlignment="1" applyProtection="1">
      <alignment vertical="center" wrapText="1"/>
      <protection/>
    </xf>
    <xf numFmtId="214" fontId="36" fillId="8" borderId="56" xfId="5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80" fontId="2" fillId="0" borderId="11" xfId="54" applyNumberFormat="1" applyFont="1" applyFill="1" applyBorder="1" applyAlignment="1" applyProtection="1">
      <alignment vertical="center"/>
      <protection/>
    </xf>
    <xf numFmtId="214" fontId="36" fillId="0" borderId="12" xfId="53" applyNumberFormat="1" applyFont="1" applyFill="1" applyBorder="1" applyAlignment="1" applyProtection="1">
      <alignment horizontal="center" vertical="center" wrapText="1"/>
      <protection/>
    </xf>
    <xf numFmtId="49" fontId="6" fillId="34" borderId="27" xfId="0" applyNumberFormat="1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7" fillId="0" borderId="87" xfId="54" applyFont="1" applyFill="1" applyBorder="1" applyAlignment="1">
      <alignment horizontal="center" vertical="center" wrapText="1"/>
      <protection/>
    </xf>
    <xf numFmtId="0" fontId="0" fillId="0" borderId="87" xfId="54" applyBorder="1">
      <alignment/>
      <protection/>
    </xf>
    <xf numFmtId="180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2" borderId="10" xfId="54" applyNumberFormat="1" applyFont="1" applyFill="1" applyBorder="1" applyAlignment="1">
      <alignment horizontal="center" vertical="center" wrapText="1"/>
      <protection/>
    </xf>
    <xf numFmtId="1" fontId="6" fillId="2" borderId="45" xfId="54" applyNumberFormat="1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center" vertical="center" wrapText="1"/>
    </xf>
    <xf numFmtId="182" fontId="2" fillId="34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49" fontId="2" fillId="34" borderId="11" xfId="0" applyNumberFormat="1" applyFont="1" applyFill="1" applyBorder="1" applyAlignment="1" applyProtection="1">
      <alignment horizontal="center" vertical="center"/>
      <protection/>
    </xf>
    <xf numFmtId="215" fontId="6" fillId="34" borderId="11" xfId="0" applyNumberFormat="1" applyFont="1" applyFill="1" applyBorder="1" applyAlignment="1" applyProtection="1">
      <alignment horizontal="left" vertical="center" wrapText="1"/>
      <protection/>
    </xf>
    <xf numFmtId="215" fontId="6" fillId="34" borderId="11" xfId="0" applyNumberFormat="1" applyFont="1" applyFill="1" applyBorder="1" applyAlignment="1" applyProtection="1">
      <alignment horizontal="center" vertical="center"/>
      <protection/>
    </xf>
    <xf numFmtId="218" fontId="6" fillId="34" borderId="11" xfId="0" applyNumberFormat="1" applyFont="1" applyFill="1" applyBorder="1" applyAlignment="1" applyProtection="1">
      <alignment horizontal="center" vertical="center"/>
      <protection/>
    </xf>
    <xf numFmtId="215" fontId="2" fillId="34" borderId="11" xfId="0" applyNumberFormat="1" applyFont="1" applyFill="1" applyBorder="1" applyAlignment="1" applyProtection="1">
      <alignment horizontal="left" vertical="center" wrapText="1"/>
      <protection/>
    </xf>
    <xf numFmtId="0" fontId="0" fillId="34" borderId="12" xfId="0" applyFont="1" applyFill="1" applyBorder="1" applyAlignment="1">
      <alignment vertical="center" wrapText="1"/>
    </xf>
    <xf numFmtId="214" fontId="38" fillId="10" borderId="19" xfId="53" applyNumberFormat="1" applyFont="1" applyFill="1" applyBorder="1" applyAlignment="1" applyProtection="1">
      <alignment vertical="center" wrapText="1"/>
      <protection/>
    </xf>
    <xf numFmtId="1" fontId="6" fillId="2" borderId="33" xfId="54" applyNumberFormat="1" applyFont="1" applyFill="1" applyBorder="1" applyAlignment="1">
      <alignment horizontal="center" vertical="center" wrapText="1"/>
      <protection/>
    </xf>
    <xf numFmtId="0" fontId="2" fillId="0" borderId="11" xfId="54" applyFont="1" applyBorder="1">
      <alignment/>
      <protection/>
    </xf>
    <xf numFmtId="0" fontId="6" fillId="34" borderId="48" xfId="0" applyFont="1" applyFill="1" applyBorder="1" applyAlignment="1">
      <alignment horizontal="right" vertical="center" wrapText="1"/>
    </xf>
    <xf numFmtId="214" fontId="2" fillId="34" borderId="18" xfId="0" applyNumberFormat="1" applyFont="1" applyFill="1" applyBorder="1" applyAlignment="1">
      <alignment horizontal="center" vertical="center" wrapText="1"/>
    </xf>
    <xf numFmtId="214" fontId="36" fillId="8" borderId="0" xfId="53" applyNumberFormat="1" applyFont="1" applyFill="1" applyBorder="1" applyAlignment="1" applyProtection="1">
      <alignment vertical="center" wrapText="1"/>
      <protection/>
    </xf>
    <xf numFmtId="0" fontId="6" fillId="34" borderId="19" xfId="0" applyFont="1" applyFill="1" applyBorder="1" applyAlignment="1">
      <alignment horizontal="center" vertical="center" wrapText="1"/>
    </xf>
    <xf numFmtId="0" fontId="2" fillId="31" borderId="11" xfId="54" applyFont="1" applyFill="1" applyBorder="1" applyAlignment="1">
      <alignment horizontal="center" vertical="center" wrapText="1"/>
      <protection/>
    </xf>
    <xf numFmtId="1" fontId="91" fillId="31" borderId="11" xfId="54" applyNumberFormat="1" applyFont="1" applyFill="1" applyBorder="1" applyAlignment="1">
      <alignment horizontal="center" vertical="center" wrapText="1"/>
      <protection/>
    </xf>
    <xf numFmtId="1" fontId="90" fillId="31" borderId="11" xfId="54" applyNumberFormat="1" applyFont="1" applyFill="1" applyBorder="1" applyAlignment="1">
      <alignment horizontal="center" vertical="center" wrapText="1"/>
      <protection/>
    </xf>
    <xf numFmtId="182" fontId="90" fillId="0" borderId="11" xfId="54" applyNumberFormat="1" applyFont="1" applyFill="1" applyBorder="1" applyAlignment="1">
      <alignment horizontal="center" vertical="center" wrapText="1"/>
      <protection/>
    </xf>
    <xf numFmtId="182" fontId="90" fillId="31" borderId="11" xfId="54" applyNumberFormat="1" applyFont="1" applyFill="1" applyBorder="1" applyAlignment="1">
      <alignment horizontal="center" vertical="center" wrapText="1"/>
      <protection/>
    </xf>
    <xf numFmtId="0" fontId="2" fillId="31" borderId="11" xfId="54" applyFont="1" applyFill="1" applyBorder="1" applyAlignment="1">
      <alignment horizontal="center" vertical="center" wrapText="1"/>
      <protection/>
    </xf>
    <xf numFmtId="213" fontId="6" fillId="34" borderId="21" xfId="0" applyNumberFormat="1" applyFont="1" applyFill="1" applyBorder="1" applyAlignment="1" applyProtection="1">
      <alignment horizontal="center" vertical="center" wrapText="1"/>
      <protection/>
    </xf>
    <xf numFmtId="213" fontId="6" fillId="34" borderId="11" xfId="0" applyNumberFormat="1" applyFont="1" applyFill="1" applyBorder="1" applyAlignment="1" applyProtection="1">
      <alignment horizontal="center" vertical="center" wrapText="1"/>
      <protection/>
    </xf>
    <xf numFmtId="213" fontId="2" fillId="0" borderId="0" xfId="0" applyNumberFormat="1" applyFont="1" applyFill="1" applyBorder="1" applyAlignment="1" applyProtection="1">
      <alignment vertical="center"/>
      <protection/>
    </xf>
    <xf numFmtId="213" fontId="6" fillId="34" borderId="26" xfId="0" applyNumberFormat="1" applyFont="1" applyFill="1" applyBorder="1" applyAlignment="1">
      <alignment horizontal="center" vertical="center" wrapText="1"/>
    </xf>
    <xf numFmtId="213" fontId="6" fillId="34" borderId="63" xfId="0" applyNumberFormat="1" applyFont="1" applyFill="1" applyBorder="1" applyAlignment="1">
      <alignment horizontal="center" vertical="center" wrapText="1"/>
    </xf>
    <xf numFmtId="213" fontId="6" fillId="34" borderId="64" xfId="0" applyNumberFormat="1" applyFont="1" applyFill="1" applyBorder="1" applyAlignment="1">
      <alignment horizontal="center" vertical="center" wrapText="1"/>
    </xf>
    <xf numFmtId="213" fontId="6" fillId="34" borderId="27" xfId="0" applyNumberFormat="1" applyFont="1" applyFill="1" applyBorder="1" applyAlignment="1" applyProtection="1">
      <alignment horizontal="center" vertical="center" wrapText="1"/>
      <protection/>
    </xf>
    <xf numFmtId="213" fontId="6" fillId="34" borderId="47" xfId="0" applyNumberFormat="1" applyFont="1" applyFill="1" applyBorder="1" applyAlignment="1" applyProtection="1">
      <alignment horizontal="center" vertical="center" wrapText="1"/>
      <protection/>
    </xf>
    <xf numFmtId="0" fontId="90" fillId="31" borderId="11" xfId="54" applyFont="1" applyFill="1" applyBorder="1" applyAlignment="1">
      <alignment horizontal="center" vertical="center" wrapText="1"/>
      <protection/>
    </xf>
    <xf numFmtId="1" fontId="6" fillId="31" borderId="11" xfId="54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180" fontId="2" fillId="0" borderId="0" xfId="54" applyNumberFormat="1" applyFont="1" applyFill="1" applyBorder="1" applyAlignment="1" applyProtection="1">
      <alignment horizontal="center" vertical="center"/>
      <protection/>
    </xf>
    <xf numFmtId="180" fontId="2" fillId="0" borderId="0" xfId="5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180" fontId="10" fillId="0" borderId="0" xfId="54" applyNumberFormat="1" applyFont="1" applyFill="1" applyBorder="1" applyAlignment="1" applyProtection="1">
      <alignment horizontal="center" vertical="center" wrapText="1"/>
      <protection/>
    </xf>
    <xf numFmtId="180" fontId="13" fillId="0" borderId="0" xfId="54" applyNumberFormat="1" applyFont="1" applyFill="1" applyBorder="1" applyAlignment="1" applyProtection="1">
      <alignment horizontal="center" vertical="center"/>
      <protection/>
    </xf>
    <xf numFmtId="180" fontId="6" fillId="0" borderId="0" xfId="54" applyNumberFormat="1" applyFont="1" applyFill="1" applyBorder="1" applyAlignment="1" applyProtection="1">
      <alignment horizontal="center" vertical="center"/>
      <protection/>
    </xf>
    <xf numFmtId="0" fontId="11" fillId="0" borderId="0" xfId="54" applyFont="1" applyFill="1" applyBorder="1" applyAlignment="1">
      <alignment vertical="center" wrapText="1"/>
      <protection/>
    </xf>
    <xf numFmtId="0" fontId="11" fillId="0" borderId="0" xfId="54" applyFont="1" applyFill="1" applyBorder="1" applyAlignment="1">
      <alignment horizontal="center" vertical="center" wrapText="1"/>
      <protection/>
    </xf>
    <xf numFmtId="215" fontId="11" fillId="0" borderId="0" xfId="54" applyNumberFormat="1" applyFont="1" applyFill="1" applyBorder="1" applyAlignment="1" applyProtection="1">
      <alignment horizontal="center" vertical="center" wrapText="1"/>
      <protection/>
    </xf>
    <xf numFmtId="49" fontId="11" fillId="0" borderId="0" xfId="54" applyNumberFormat="1" applyFont="1" applyFill="1" applyBorder="1" applyAlignment="1">
      <alignment horizontal="center" vertical="center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214" fontId="36" fillId="0" borderId="62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ill="1" applyBorder="1">
      <alignment/>
      <protection/>
    </xf>
    <xf numFmtId="0" fontId="0" fillId="0" borderId="55" xfId="0" applyFill="1" applyBorder="1" applyAlignment="1">
      <alignment/>
    </xf>
    <xf numFmtId="49" fontId="6" fillId="0" borderId="0" xfId="0" applyNumberFormat="1" applyFont="1" applyFill="1" applyBorder="1" applyAlignment="1">
      <alignment horizontal="center" vertical="center" wrapText="1"/>
    </xf>
    <xf numFmtId="0" fontId="93" fillId="0" borderId="0" xfId="54" applyFont="1" applyFill="1" applyBorder="1" applyAlignment="1">
      <alignment horizontal="center" vertical="center"/>
      <protection/>
    </xf>
    <xf numFmtId="0" fontId="2" fillId="0" borderId="0" xfId="54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2" fontId="6" fillId="0" borderId="29" xfId="54" applyNumberFormat="1" applyFont="1" applyFill="1" applyBorder="1" applyAlignment="1">
      <alignment horizontal="center" vertical="center"/>
      <protection/>
    </xf>
    <xf numFmtId="1" fontId="6" fillId="7" borderId="48" xfId="54" applyNumberFormat="1" applyFont="1" applyFill="1" applyBorder="1" applyAlignment="1">
      <alignment horizontal="center" vertical="center"/>
      <protection/>
    </xf>
    <xf numFmtId="1" fontId="2" fillId="0" borderId="0" xfId="54" applyNumberFormat="1" applyFont="1">
      <alignment/>
      <protection/>
    </xf>
    <xf numFmtId="1" fontId="6" fillId="6" borderId="48" xfId="54" applyNumberFormat="1" applyFont="1" applyFill="1" applyBorder="1" applyAlignment="1">
      <alignment horizontal="center" vertical="center" wrapText="1"/>
      <protection/>
    </xf>
    <xf numFmtId="1" fontId="6" fillId="6" borderId="31" xfId="54" applyNumberFormat="1" applyFont="1" applyFill="1" applyBorder="1" applyAlignment="1">
      <alignment horizontal="center" vertical="center" wrapText="1"/>
      <protection/>
    </xf>
    <xf numFmtId="180" fontId="8" fillId="0" borderId="11" xfId="54" applyNumberFormat="1" applyFont="1" applyFill="1" applyBorder="1" applyAlignment="1" applyProtection="1">
      <alignment vertical="center"/>
      <protection/>
    </xf>
    <xf numFmtId="180" fontId="38" fillId="0" borderId="0" xfId="54" applyNumberFormat="1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180" fontId="6" fillId="0" borderId="47" xfId="54" applyNumberFormat="1" applyFont="1" applyFill="1" applyBorder="1" applyAlignment="1" applyProtection="1">
      <alignment horizontal="center" vertical="center" wrapText="1"/>
      <protection/>
    </xf>
    <xf numFmtId="49" fontId="94" fillId="0" borderId="11" xfId="54" applyNumberFormat="1" applyFont="1" applyFill="1" applyBorder="1" applyAlignment="1">
      <alignment vertical="center" wrapText="1"/>
      <protection/>
    </xf>
    <xf numFmtId="180" fontId="38" fillId="0" borderId="0" xfId="54" applyNumberFormat="1" applyFont="1" applyFill="1" applyBorder="1" applyAlignment="1" applyProtection="1">
      <alignment horizontal="center" vertical="center" wrapText="1"/>
      <protection/>
    </xf>
    <xf numFmtId="49" fontId="2" fillId="34" borderId="18" xfId="0" applyNumberFormat="1" applyFont="1" applyFill="1" applyBorder="1" applyAlignment="1">
      <alignment horizontal="center" vertical="center" wrapText="1"/>
    </xf>
    <xf numFmtId="0" fontId="6" fillId="34" borderId="88" xfId="0" applyFont="1" applyFill="1" applyBorder="1" applyAlignment="1">
      <alignment horizontal="left" vertical="center" wrapText="1"/>
    </xf>
    <xf numFmtId="0" fontId="6" fillId="34" borderId="89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215" fontId="6" fillId="34" borderId="29" xfId="0" applyNumberFormat="1" applyFont="1" applyFill="1" applyBorder="1" applyAlignment="1" applyProtection="1">
      <alignment horizontal="center" vertical="center"/>
      <protection/>
    </xf>
    <xf numFmtId="182" fontId="6" fillId="34" borderId="60" xfId="0" applyNumberFormat="1" applyFont="1" applyFill="1" applyBorder="1" applyAlignment="1" applyProtection="1">
      <alignment horizontal="center" vertical="center"/>
      <protection/>
    </xf>
    <xf numFmtId="1" fontId="6" fillId="34" borderId="30" xfId="0" applyNumberFormat="1" applyFont="1" applyFill="1" applyBorder="1" applyAlignment="1" applyProtection="1">
      <alignment horizontal="center" vertical="center"/>
      <protection/>
    </xf>
    <xf numFmtId="1" fontId="6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>
      <alignment horizontal="center" vertical="center" wrapText="1"/>
    </xf>
    <xf numFmtId="0" fontId="2" fillId="31" borderId="58" xfId="0" applyFont="1" applyFill="1" applyBorder="1" applyAlignment="1">
      <alignment horizontal="center" vertical="center" wrapText="1"/>
    </xf>
    <xf numFmtId="180" fontId="6" fillId="0" borderId="90" xfId="54" applyNumberFormat="1" applyFont="1" applyFill="1" applyBorder="1" applyAlignment="1" applyProtection="1">
      <alignment horizontal="center" vertical="center"/>
      <protection/>
    </xf>
    <xf numFmtId="180" fontId="6" fillId="0" borderId="62" xfId="54" applyNumberFormat="1" applyFont="1" applyFill="1" applyBorder="1" applyAlignment="1" applyProtection="1">
      <alignment horizontal="center" vertical="center"/>
      <protection/>
    </xf>
    <xf numFmtId="1" fontId="6" fillId="34" borderId="48" xfId="0" applyNumberFormat="1" applyFont="1" applyFill="1" applyBorder="1" applyAlignment="1" applyProtection="1">
      <alignment horizontal="center" vertical="center"/>
      <protection/>
    </xf>
    <xf numFmtId="213" fontId="6" fillId="34" borderId="11" xfId="0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82" fontId="6" fillId="0" borderId="47" xfId="54" applyNumberFormat="1" applyFont="1" applyFill="1" applyBorder="1" applyAlignment="1">
      <alignment horizontal="center" vertical="center"/>
      <protection/>
    </xf>
    <xf numFmtId="214" fontId="36" fillId="0" borderId="0" xfId="53" applyNumberFormat="1" applyFont="1" applyFill="1" applyBorder="1" applyAlignment="1" applyProtection="1">
      <alignment horizontal="center" vertical="center" wrapText="1"/>
      <protection/>
    </xf>
    <xf numFmtId="214" fontId="38" fillId="0" borderId="0" xfId="53" applyNumberFormat="1" applyFont="1" applyFill="1" applyBorder="1" applyAlignment="1" applyProtection="1">
      <alignment vertical="center" wrapText="1"/>
      <protection/>
    </xf>
    <xf numFmtId="217" fontId="6" fillId="0" borderId="0" xfId="54" applyNumberFormat="1" applyFont="1" applyFill="1" applyBorder="1" applyAlignment="1">
      <alignment horizontal="center" vertical="center"/>
      <protection/>
    </xf>
    <xf numFmtId="214" fontId="36" fillId="0" borderId="80" xfId="53" applyNumberFormat="1" applyFont="1" applyFill="1" applyBorder="1" applyAlignment="1" applyProtection="1">
      <alignment horizontal="center" vertical="center" wrapText="1"/>
      <protection/>
    </xf>
    <xf numFmtId="180" fontId="8" fillId="0" borderId="46" xfId="54" applyNumberFormat="1" applyFont="1" applyFill="1" applyBorder="1" applyAlignment="1" applyProtection="1">
      <alignment vertical="center"/>
      <protection/>
    </xf>
    <xf numFmtId="180" fontId="2" fillId="0" borderId="46" xfId="54" applyNumberFormat="1" applyFont="1" applyFill="1" applyBorder="1" applyAlignment="1" applyProtection="1">
      <alignment vertical="center"/>
      <protection/>
    </xf>
    <xf numFmtId="180" fontId="6" fillId="0" borderId="80" xfId="54" applyNumberFormat="1" applyFont="1" applyFill="1" applyBorder="1" applyAlignment="1" applyProtection="1">
      <alignment horizontal="center" vertical="center"/>
      <protection/>
    </xf>
    <xf numFmtId="180" fontId="6" fillId="0" borderId="46" xfId="54" applyNumberFormat="1" applyFont="1" applyFill="1" applyBorder="1" applyAlignment="1" applyProtection="1">
      <alignment horizontal="center" vertical="center"/>
      <protection/>
    </xf>
    <xf numFmtId="0" fontId="11" fillId="0" borderId="46" xfId="54" applyFont="1" applyFill="1" applyBorder="1" applyAlignment="1">
      <alignment vertical="center" wrapText="1"/>
      <protection/>
    </xf>
    <xf numFmtId="1" fontId="6" fillId="34" borderId="29" xfId="0" applyNumberFormat="1" applyFont="1" applyFill="1" applyBorder="1" applyAlignment="1" applyProtection="1">
      <alignment horizontal="center" vertical="center"/>
      <protection/>
    </xf>
    <xf numFmtId="213" fontId="6" fillId="34" borderId="19" xfId="0" applyNumberFormat="1" applyFont="1" applyFill="1" applyBorder="1" applyAlignment="1" applyProtection="1">
      <alignment horizontal="center" vertical="center" wrapText="1"/>
      <protection/>
    </xf>
    <xf numFmtId="0" fontId="6" fillId="2" borderId="91" xfId="54" applyNumberFormat="1" applyFont="1" applyFill="1" applyBorder="1" applyAlignment="1">
      <alignment horizontal="center" vertical="center" wrapText="1"/>
      <protection/>
    </xf>
    <xf numFmtId="180" fontId="36" fillId="31" borderId="11" xfId="54" applyNumberFormat="1" applyFont="1" applyFill="1" applyBorder="1" applyAlignment="1" applyProtection="1">
      <alignment horizontal="center" vertical="center"/>
      <protection/>
    </xf>
    <xf numFmtId="180" fontId="95" fillId="0" borderId="0" xfId="54" applyNumberFormat="1" applyFont="1" applyFill="1" applyBorder="1" applyAlignment="1" applyProtection="1">
      <alignment horizontal="center" vertical="center"/>
      <protection/>
    </xf>
    <xf numFmtId="0" fontId="96" fillId="0" borderId="0" xfId="0" applyFont="1" applyAlignment="1">
      <alignment/>
    </xf>
    <xf numFmtId="0" fontId="97" fillId="0" borderId="0" xfId="54" applyFont="1" applyFill="1" applyBorder="1" applyAlignment="1">
      <alignment horizontal="center" vertical="center" wrapText="1"/>
      <protection/>
    </xf>
    <xf numFmtId="180" fontId="98" fillId="0" borderId="0" xfId="54" applyNumberFormat="1" applyFont="1" applyFill="1" applyBorder="1" applyAlignment="1" applyProtection="1">
      <alignment horizontal="center" vertical="center"/>
      <protection/>
    </xf>
    <xf numFmtId="0" fontId="96" fillId="0" borderId="0" xfId="54" applyFont="1" applyFill="1" applyBorder="1">
      <alignment/>
      <protection/>
    </xf>
    <xf numFmtId="180" fontId="99" fillId="0" borderId="0" xfId="54" applyNumberFormat="1" applyFont="1" applyFill="1" applyBorder="1" applyAlignment="1" applyProtection="1">
      <alignment vertical="center"/>
      <protection/>
    </xf>
    <xf numFmtId="180" fontId="98" fillId="0" borderId="0" xfId="54" applyNumberFormat="1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1" borderId="46" xfId="0" applyFont="1" applyFill="1" applyBorder="1" applyAlignment="1">
      <alignment horizontal="center" vertical="center" wrapText="1"/>
    </xf>
    <xf numFmtId="0" fontId="11" fillId="0" borderId="40" xfId="54" applyFont="1" applyFill="1" applyBorder="1" applyAlignment="1">
      <alignment horizontal="center" vertical="center" wrapText="1"/>
      <protection/>
    </xf>
    <xf numFmtId="0" fontId="0" fillId="0" borderId="0" xfId="54" applyFont="1" applyBorder="1">
      <alignment/>
      <protection/>
    </xf>
    <xf numFmtId="0" fontId="0" fillId="0" borderId="80" xfId="54" applyFont="1" applyBorder="1">
      <alignment/>
      <protection/>
    </xf>
    <xf numFmtId="0" fontId="0" fillId="0" borderId="46" xfId="54" applyFont="1" applyBorder="1">
      <alignment/>
      <protection/>
    </xf>
    <xf numFmtId="0" fontId="0" fillId="0" borderId="47" xfId="54" applyFont="1" applyBorder="1">
      <alignment/>
      <protection/>
    </xf>
    <xf numFmtId="180" fontId="6" fillId="0" borderId="12" xfId="54" applyNumberFormat="1" applyFont="1" applyFill="1" applyBorder="1" applyAlignment="1" applyProtection="1">
      <alignment horizontal="center" vertical="center" wrapText="1"/>
      <protection/>
    </xf>
    <xf numFmtId="0" fontId="6" fillId="0" borderId="12" xfId="54" applyNumberFormat="1" applyFont="1" applyFill="1" applyBorder="1" applyAlignment="1" applyProtection="1">
      <alignment horizontal="center" vertical="center" wrapText="1"/>
      <protection/>
    </xf>
    <xf numFmtId="182" fontId="6" fillId="31" borderId="12" xfId="54" applyNumberFormat="1" applyFont="1" applyFill="1" applyBorder="1" applyAlignment="1">
      <alignment horizontal="center" vertical="center" wrapText="1"/>
      <protection/>
    </xf>
    <xf numFmtId="0" fontId="0" fillId="0" borderId="46" xfId="0" applyFont="1" applyBorder="1" applyAlignment="1">
      <alignment/>
    </xf>
    <xf numFmtId="180" fontId="2" fillId="0" borderId="46" xfId="54" applyNumberFormat="1" applyFont="1" applyFill="1" applyBorder="1" applyAlignment="1" applyProtection="1">
      <alignment vertical="center"/>
      <protection/>
    </xf>
    <xf numFmtId="0" fontId="2" fillId="0" borderId="11" xfId="54" applyFont="1" applyFill="1" applyBorder="1" applyAlignment="1">
      <alignment vertical="center" wrapText="1"/>
      <protection/>
    </xf>
    <xf numFmtId="1" fontId="12" fillId="0" borderId="11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1" borderId="0" xfId="0" applyFont="1" applyFill="1" applyAlignment="1">
      <alignment/>
    </xf>
    <xf numFmtId="180" fontId="2" fillId="0" borderId="19" xfId="54" applyNumberFormat="1" applyFont="1" applyFill="1" applyBorder="1" applyAlignment="1" applyProtection="1">
      <alignment horizontal="center" vertical="center"/>
      <protection/>
    </xf>
    <xf numFmtId="1" fontId="89" fillId="7" borderId="11" xfId="54" applyNumberFormat="1" applyFont="1" applyFill="1" applyBorder="1" applyAlignment="1">
      <alignment horizontal="left" vertical="center" wrapText="1"/>
      <protection/>
    </xf>
    <xf numFmtId="0" fontId="90" fillId="0" borderId="89" xfId="54" applyFont="1" applyFill="1" applyBorder="1" applyAlignment="1">
      <alignment horizontal="center" vertical="center" wrapText="1"/>
      <protection/>
    </xf>
    <xf numFmtId="0" fontId="6" fillId="34" borderId="31" xfId="0" applyFont="1" applyFill="1" applyBorder="1" applyAlignment="1">
      <alignment horizontal="right" vertical="center" wrapText="1"/>
    </xf>
    <xf numFmtId="0" fontId="100" fillId="7" borderId="11" xfId="0" applyFont="1" applyFill="1" applyBorder="1" applyAlignment="1">
      <alignment horizontal="left" vertical="center" wrapText="1"/>
    </xf>
    <xf numFmtId="1" fontId="2" fillId="7" borderId="19" xfId="54" applyNumberFormat="1" applyFont="1" applyFill="1" applyBorder="1" applyAlignment="1">
      <alignment horizontal="left" vertical="center" wrapText="1"/>
      <protection/>
    </xf>
    <xf numFmtId="0" fontId="0" fillId="7" borderId="0" xfId="0" applyFont="1" applyFill="1" applyAlignment="1">
      <alignment vertical="center"/>
    </xf>
    <xf numFmtId="0" fontId="96" fillId="0" borderId="11" xfId="0" applyFont="1" applyBorder="1" applyAlignment="1">
      <alignment/>
    </xf>
    <xf numFmtId="0" fontId="9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/>
    </xf>
    <xf numFmtId="180" fontId="6" fillId="0" borderId="0" xfId="54" applyNumberFormat="1" applyFont="1" applyFill="1" applyBorder="1" applyAlignment="1" applyProtection="1">
      <alignment horizontal="center" vertical="center" wrapText="1"/>
      <protection/>
    </xf>
    <xf numFmtId="180" fontId="2" fillId="0" borderId="18" xfId="54" applyNumberFormat="1" applyFont="1" applyFill="1" applyBorder="1" applyAlignment="1" applyProtection="1">
      <alignment horizontal="center" vertical="center"/>
      <protection/>
    </xf>
    <xf numFmtId="180" fontId="6" fillId="0" borderId="61" xfId="54" applyNumberFormat="1" applyFont="1" applyFill="1" applyBorder="1" applyAlignment="1" applyProtection="1">
      <alignment horizontal="center" vertical="center"/>
      <protection/>
    </xf>
    <xf numFmtId="0" fontId="11" fillId="0" borderId="61" xfId="54" applyFont="1" applyFill="1" applyBorder="1" applyAlignment="1">
      <alignment vertical="center" wrapText="1"/>
      <protection/>
    </xf>
    <xf numFmtId="0" fontId="0" fillId="0" borderId="61" xfId="54" applyFont="1" applyBorder="1">
      <alignment/>
      <protection/>
    </xf>
    <xf numFmtId="0" fontId="0" fillId="0" borderId="52" xfId="54" applyFont="1" applyBorder="1">
      <alignment/>
      <protection/>
    </xf>
    <xf numFmtId="0" fontId="0" fillId="0" borderId="61" xfId="0" applyFont="1" applyBorder="1" applyAlignment="1">
      <alignment/>
    </xf>
    <xf numFmtId="0" fontId="11" fillId="0" borderId="11" xfId="54" applyFont="1" applyFill="1" applyBorder="1" applyAlignment="1">
      <alignment vertical="center" wrapText="1"/>
      <protection/>
    </xf>
    <xf numFmtId="0" fontId="0" fillId="0" borderId="11" xfId="54" applyFont="1" applyBorder="1">
      <alignment/>
      <protection/>
    </xf>
    <xf numFmtId="0" fontId="0" fillId="0" borderId="11" xfId="0" applyFont="1" applyBorder="1" applyAlignment="1">
      <alignment/>
    </xf>
    <xf numFmtId="181" fontId="2" fillId="0" borderId="11" xfId="54" applyNumberFormat="1" applyFont="1" applyFill="1" applyBorder="1" applyAlignment="1" applyProtection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2" fontId="12" fillId="0" borderId="11" xfId="54" applyNumberFormat="1" applyFont="1" applyFill="1" applyBorder="1" applyAlignment="1">
      <alignment horizontal="center" vertical="center" wrapText="1"/>
      <protection/>
    </xf>
    <xf numFmtId="49" fontId="2" fillId="0" borderId="11" xfId="54" applyNumberFormat="1" applyFont="1" applyFill="1" applyBorder="1" applyAlignment="1">
      <alignment horizontal="left" vertical="center" wrapText="1"/>
      <protection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49" fontId="1" fillId="0" borderId="11" xfId="54" applyNumberFormat="1" applyFont="1" applyFill="1" applyBorder="1" applyAlignment="1">
      <alignment horizontal="center" vertical="center" wrapText="1"/>
      <protection/>
    </xf>
    <xf numFmtId="214" fontId="2" fillId="0" borderId="11" xfId="54" applyNumberFormat="1" applyFont="1" applyFill="1" applyBorder="1" applyAlignment="1" applyProtection="1">
      <alignment horizontal="center" vertical="center" wrapText="1"/>
      <protection/>
    </xf>
    <xf numFmtId="182" fontId="2" fillId="0" borderId="11" xfId="54" applyNumberFormat="1" applyFont="1" applyFill="1" applyBorder="1" applyAlignment="1" applyProtection="1">
      <alignment horizontal="center" vertical="center"/>
      <protection/>
    </xf>
    <xf numFmtId="214" fontId="2" fillId="0" borderId="11" xfId="54" applyNumberFormat="1" applyFont="1" applyFill="1" applyBorder="1" applyAlignment="1">
      <alignment horizontal="center" vertical="center" wrapText="1"/>
      <protection/>
    </xf>
    <xf numFmtId="1" fontId="101" fillId="7" borderId="11" xfId="54" applyNumberFormat="1" applyFont="1" applyFill="1" applyBorder="1" applyAlignment="1">
      <alignment horizontal="left" vertical="center" wrapText="1"/>
      <protection/>
    </xf>
    <xf numFmtId="1" fontId="101" fillId="0" borderId="19" xfId="54" applyNumberFormat="1" applyFont="1" applyFill="1" applyBorder="1" applyAlignment="1">
      <alignment horizontal="left" vertical="center" wrapText="1"/>
      <protection/>
    </xf>
    <xf numFmtId="1" fontId="101" fillId="0" borderId="11" xfId="0" applyNumberFormat="1" applyFont="1" applyFill="1" applyBorder="1" applyAlignment="1">
      <alignment horizontal="left" vertical="center" wrapText="1"/>
    </xf>
    <xf numFmtId="1" fontId="101" fillId="0" borderId="12" xfId="0" applyNumberFormat="1" applyFont="1" applyFill="1" applyBorder="1" applyAlignment="1">
      <alignment horizontal="left" vertical="center" wrapText="1"/>
    </xf>
    <xf numFmtId="0" fontId="101" fillId="31" borderId="11" xfId="0" applyFont="1" applyFill="1" applyBorder="1" applyAlignment="1">
      <alignment horizontal="center" vertical="center" wrapText="1"/>
    </xf>
    <xf numFmtId="49" fontId="101" fillId="0" borderId="11" xfId="54" applyNumberFormat="1" applyFont="1" applyFill="1" applyBorder="1" applyAlignment="1">
      <alignment horizontal="center" vertical="center" wrapText="1"/>
      <protection/>
    </xf>
    <xf numFmtId="49" fontId="101" fillId="0" borderId="13" xfId="54" applyNumberFormat="1" applyFont="1" applyFill="1" applyBorder="1" applyAlignment="1">
      <alignment vertical="center" wrapText="1"/>
      <protection/>
    </xf>
    <xf numFmtId="1" fontId="101" fillId="0" borderId="13" xfId="54" applyNumberFormat="1" applyFont="1" applyFill="1" applyBorder="1" applyAlignment="1">
      <alignment horizontal="left" vertical="center" wrapText="1"/>
      <protection/>
    </xf>
    <xf numFmtId="0" fontId="101" fillId="0" borderId="11" xfId="54" applyFont="1" applyFill="1" applyBorder="1" applyAlignment="1">
      <alignment vertical="center" wrapText="1"/>
      <protection/>
    </xf>
    <xf numFmtId="1" fontId="101" fillId="0" borderId="11" xfId="54" applyNumberFormat="1" applyFont="1" applyFill="1" applyBorder="1" applyAlignment="1">
      <alignment horizontal="left" vertical="center" wrapText="1"/>
      <protection/>
    </xf>
    <xf numFmtId="1" fontId="101" fillId="0" borderId="13" xfId="54" applyNumberFormat="1" applyFont="1" applyFill="1" applyBorder="1" applyAlignment="1">
      <alignment horizontal="left" vertical="center" wrapText="1"/>
      <protection/>
    </xf>
    <xf numFmtId="180" fontId="8" fillId="34" borderId="0" xfId="54" applyNumberFormat="1" applyFont="1" applyFill="1" applyBorder="1" applyAlignment="1" applyProtection="1">
      <alignment vertical="center"/>
      <protection/>
    </xf>
    <xf numFmtId="181" fontId="2" fillId="34" borderId="28" xfId="54" applyNumberFormat="1" applyFont="1" applyFill="1" applyBorder="1" applyAlignment="1" applyProtection="1">
      <alignment horizontal="center" vertical="center"/>
      <protection/>
    </xf>
    <xf numFmtId="181" fontId="2" fillId="34" borderId="34" xfId="54" applyNumberFormat="1" applyFont="1" applyFill="1" applyBorder="1" applyAlignment="1" applyProtection="1">
      <alignment horizontal="center" vertical="center"/>
      <protection/>
    </xf>
    <xf numFmtId="180" fontId="36" fillId="34" borderId="11" xfId="54" applyNumberFormat="1" applyFont="1" applyFill="1" applyBorder="1" applyAlignment="1" applyProtection="1">
      <alignment horizontal="center" vertical="center"/>
      <protection/>
    </xf>
    <xf numFmtId="0" fontId="2" fillId="34" borderId="21" xfId="54" applyNumberFormat="1" applyFont="1" applyFill="1" applyBorder="1" applyAlignment="1">
      <alignment horizontal="center" vertical="center" wrapText="1"/>
      <protection/>
    </xf>
    <xf numFmtId="0" fontId="2" fillId="34" borderId="26" xfId="54" applyNumberFormat="1" applyFont="1" applyFill="1" applyBorder="1" applyAlignment="1">
      <alignment horizontal="center" vertical="center" wrapText="1"/>
      <protection/>
    </xf>
    <xf numFmtId="1" fontId="6" fillId="34" borderId="28" xfId="54" applyNumberFormat="1" applyFont="1" applyFill="1" applyBorder="1" applyAlignment="1">
      <alignment horizontal="center" vertical="center" wrapText="1"/>
      <protection/>
    </xf>
    <xf numFmtId="0" fontId="6" fillId="34" borderId="41" xfId="54" applyFont="1" applyFill="1" applyBorder="1" applyAlignment="1">
      <alignment horizontal="center" vertical="center" wrapText="1"/>
      <protection/>
    </xf>
    <xf numFmtId="0" fontId="6" fillId="34" borderId="21" xfId="54" applyFont="1" applyFill="1" applyBorder="1" applyAlignment="1">
      <alignment horizontal="center" vertical="center" wrapText="1"/>
      <protection/>
    </xf>
    <xf numFmtId="1" fontId="6" fillId="34" borderId="11" xfId="54" applyNumberFormat="1" applyFont="1" applyFill="1" applyBorder="1" applyAlignment="1">
      <alignment horizontal="center" vertical="center" wrapText="1"/>
      <protection/>
    </xf>
    <xf numFmtId="0" fontId="2" fillId="34" borderId="27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180" fontId="6" fillId="34" borderId="27" xfId="54" applyNumberFormat="1" applyFont="1" applyFill="1" applyBorder="1" applyAlignment="1" applyProtection="1">
      <alignment horizontal="center" vertical="center" wrapText="1"/>
      <protection/>
    </xf>
    <xf numFmtId="0" fontId="2" fillId="34" borderId="0" xfId="54" applyFont="1" applyFill="1" applyBorder="1" applyAlignment="1">
      <alignment horizontal="center" vertical="center" wrapText="1"/>
      <protection/>
    </xf>
    <xf numFmtId="0" fontId="0" fillId="34" borderId="0" xfId="0" applyFont="1" applyFill="1" applyAlignment="1">
      <alignment/>
    </xf>
    <xf numFmtId="214" fontId="2" fillId="0" borderId="11" xfId="0" applyNumberFormat="1" applyFont="1" applyFill="1" applyBorder="1" applyAlignment="1" applyProtection="1">
      <alignment horizontal="center" vertical="center" wrapText="1"/>
      <protection/>
    </xf>
    <xf numFmtId="182" fontId="2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54" applyFont="1" applyFill="1" applyBorder="1">
      <alignment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215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Fill="1" applyBorder="1" applyAlignment="1">
      <alignment vertical="center" wrapText="1"/>
    </xf>
    <xf numFmtId="214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2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27" xfId="54" applyFont="1" applyFill="1" applyBorder="1" applyAlignment="1">
      <alignment horizontal="center" vertical="center" wrapText="1"/>
      <protection/>
    </xf>
    <xf numFmtId="180" fontId="6" fillId="0" borderId="27" xfId="54" applyNumberFormat="1" applyFont="1" applyFill="1" applyBorder="1" applyAlignment="1" applyProtection="1">
      <alignment horizontal="center" vertical="center" wrapText="1"/>
      <protection/>
    </xf>
    <xf numFmtId="180" fontId="6" fillId="0" borderId="14" xfId="54" applyNumberFormat="1" applyFont="1" applyFill="1" applyBorder="1" applyAlignment="1" applyProtection="1">
      <alignment horizontal="center" vertical="center" wrapText="1"/>
      <protection/>
    </xf>
    <xf numFmtId="49" fontId="7" fillId="0" borderId="0" xfId="54" applyNumberFormat="1" applyFont="1" applyFill="1" applyBorder="1" applyAlignment="1">
      <alignment horizontal="center" vertical="center" wrapText="1"/>
      <protection/>
    </xf>
    <xf numFmtId="181" fontId="2" fillId="0" borderId="28" xfId="54" applyNumberFormat="1" applyFont="1" applyFill="1" applyBorder="1" applyAlignment="1" applyProtection="1">
      <alignment horizontal="center" vertical="center"/>
      <protection/>
    </xf>
    <xf numFmtId="181" fontId="2" fillId="0" borderId="20" xfId="54" applyNumberFormat="1" applyFont="1" applyFill="1" applyBorder="1" applyAlignment="1" applyProtection="1">
      <alignment horizontal="center" vertical="center"/>
      <protection/>
    </xf>
    <xf numFmtId="181" fontId="2" fillId="0" borderId="34" xfId="54" applyNumberFormat="1" applyFont="1" applyFill="1" applyBorder="1" applyAlignment="1" applyProtection="1">
      <alignment horizontal="center" vertical="center"/>
      <protection/>
    </xf>
    <xf numFmtId="181" fontId="2" fillId="0" borderId="15" xfId="54" applyNumberFormat="1" applyFont="1" applyFill="1" applyBorder="1" applyAlignment="1" applyProtection="1">
      <alignment horizontal="center" vertical="center"/>
      <protection/>
    </xf>
    <xf numFmtId="180" fontId="13" fillId="0" borderId="30" xfId="54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0" fontId="6" fillId="0" borderId="88" xfId="0" applyFont="1" applyFill="1" applyBorder="1" applyAlignment="1">
      <alignment horizontal="left" vertical="center" wrapText="1"/>
    </xf>
    <xf numFmtId="0" fontId="6" fillId="0" borderId="89" xfId="0" applyFont="1" applyFill="1" applyBorder="1" applyAlignment="1">
      <alignment horizontal="center" vertical="center" wrapText="1"/>
    </xf>
    <xf numFmtId="215" fontId="6" fillId="0" borderId="29" xfId="0" applyNumberFormat="1" applyFont="1" applyFill="1" applyBorder="1" applyAlignment="1" applyProtection="1">
      <alignment horizontal="center" vertical="center"/>
      <protection/>
    </xf>
    <xf numFmtId="182" fontId="6" fillId="0" borderId="60" xfId="0" applyNumberFormat="1" applyFont="1" applyFill="1" applyBorder="1" applyAlignment="1" applyProtection="1">
      <alignment horizontal="center" vertical="center"/>
      <protection/>
    </xf>
    <xf numFmtId="1" fontId="6" fillId="0" borderId="30" xfId="0" applyNumberFormat="1" applyFont="1" applyFill="1" applyBorder="1" applyAlignment="1" applyProtection="1">
      <alignment horizontal="center" vertical="center"/>
      <protection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9" xfId="0" applyNumberFormat="1" applyFont="1" applyFill="1" applyBorder="1" applyAlignment="1" applyProtection="1">
      <alignment horizontal="center" vertical="center"/>
      <protection/>
    </xf>
    <xf numFmtId="180" fontId="36" fillId="0" borderId="11" xfId="54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49" fontId="2" fillId="0" borderId="59" xfId="0" applyNumberFormat="1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center" vertical="center" wrapText="1"/>
    </xf>
    <xf numFmtId="215" fontId="2" fillId="0" borderId="19" xfId="0" applyNumberFormat="1" applyFont="1" applyFill="1" applyBorder="1" applyAlignment="1" applyProtection="1">
      <alignment horizontal="center" vertical="center"/>
      <protection/>
    </xf>
    <xf numFmtId="182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214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61" xfId="0" applyNumberFormat="1" applyFont="1" applyFill="1" applyBorder="1" applyAlignment="1" applyProtection="1">
      <alignment horizontal="center" vertical="center" wrapText="1"/>
      <protection/>
    </xf>
    <xf numFmtId="215" fontId="6" fillId="0" borderId="46" xfId="0" applyNumberFormat="1" applyFont="1" applyFill="1" applyBorder="1" applyAlignment="1" applyProtection="1">
      <alignment horizontal="left" vertical="center" wrapText="1"/>
      <protection/>
    </xf>
    <xf numFmtId="215" fontId="9" fillId="0" borderId="62" xfId="0" applyNumberFormat="1" applyFont="1" applyFill="1" applyBorder="1" applyAlignment="1" applyProtection="1">
      <alignment horizontal="center" vertical="center" wrapText="1"/>
      <protection/>
    </xf>
    <xf numFmtId="215" fontId="2" fillId="0" borderId="12" xfId="0" applyNumberFormat="1" applyFont="1" applyFill="1" applyBorder="1" applyAlignment="1" applyProtection="1">
      <alignment horizontal="center" vertical="center" wrapText="1"/>
      <protection/>
    </xf>
    <xf numFmtId="215" fontId="9" fillId="0" borderId="12" xfId="0" applyNumberFormat="1" applyFont="1" applyFill="1" applyBorder="1" applyAlignment="1" applyProtection="1">
      <alignment horizontal="center" vertical="center" wrapText="1"/>
      <protection/>
    </xf>
    <xf numFmtId="215" fontId="9" fillId="0" borderId="18" xfId="0" applyNumberFormat="1" applyFont="1" applyFill="1" applyBorder="1" applyAlignment="1" applyProtection="1">
      <alignment horizontal="center" vertical="center" wrapText="1"/>
      <protection/>
    </xf>
    <xf numFmtId="218" fontId="6" fillId="0" borderId="58" xfId="0" applyNumberFormat="1" applyFont="1" applyFill="1" applyBorder="1" applyAlignment="1" applyProtection="1">
      <alignment horizontal="center" vertical="center" wrapText="1"/>
      <protection/>
    </xf>
    <xf numFmtId="213" fontId="6" fillId="0" borderId="21" xfId="0" applyNumberFormat="1" applyFont="1" applyFill="1" applyBorder="1" applyAlignment="1" applyProtection="1">
      <alignment horizontal="center" vertical="center" wrapText="1"/>
      <protection/>
    </xf>
    <xf numFmtId="213" fontId="6" fillId="0" borderId="11" xfId="0" applyNumberFormat="1" applyFont="1" applyFill="1" applyBorder="1" applyAlignment="1" applyProtection="1">
      <alignment horizontal="center" vertical="center" wrapText="1"/>
      <protection/>
    </xf>
    <xf numFmtId="218" fontId="6" fillId="0" borderId="11" xfId="0" applyNumberFormat="1" applyFont="1" applyFill="1" applyBorder="1" applyAlignment="1" applyProtection="1">
      <alignment horizontal="center" vertical="center" wrapText="1"/>
      <protection/>
    </xf>
    <xf numFmtId="213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 applyProtection="1">
      <alignment horizontal="center" vertical="center" wrapText="1"/>
      <protection/>
    </xf>
    <xf numFmtId="49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59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182" fontId="6" fillId="0" borderId="66" xfId="0" applyNumberFormat="1" applyFont="1" applyFill="1" applyBorder="1" applyAlignment="1" applyProtection="1">
      <alignment horizontal="center" vertical="center"/>
      <protection/>
    </xf>
    <xf numFmtId="213" fontId="6" fillId="0" borderId="26" xfId="0" applyNumberFormat="1" applyFont="1" applyFill="1" applyBorder="1" applyAlignment="1">
      <alignment horizontal="center" vertical="center" wrapText="1"/>
    </xf>
    <xf numFmtId="213" fontId="6" fillId="0" borderId="63" xfId="0" applyNumberFormat="1" applyFont="1" applyFill="1" applyBorder="1" applyAlignment="1">
      <alignment horizontal="center" vertical="center" wrapText="1"/>
    </xf>
    <xf numFmtId="213" fontId="6" fillId="0" borderId="64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top" wrapText="1"/>
    </xf>
    <xf numFmtId="0" fontId="6" fillId="0" borderId="50" xfId="0" applyFont="1" applyFill="1" applyBorder="1" applyAlignment="1">
      <alignment horizontal="left" vertical="top" wrapText="1"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213" fontId="6" fillId="0" borderId="27" xfId="0" applyNumberFormat="1" applyFont="1" applyFill="1" applyBorder="1" applyAlignment="1" applyProtection="1">
      <alignment horizontal="center" vertical="center" wrapText="1"/>
      <protection/>
    </xf>
    <xf numFmtId="213" fontId="6" fillId="0" borderId="47" xfId="0" applyNumberFormat="1" applyFont="1" applyFill="1" applyBorder="1" applyAlignment="1" applyProtection="1">
      <alignment horizontal="center" vertical="center" wrapText="1"/>
      <protection/>
    </xf>
    <xf numFmtId="1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6" fillId="0" borderId="91" xfId="54" applyNumberFormat="1" applyFont="1" applyFill="1" applyBorder="1" applyAlignment="1">
      <alignment horizontal="center" vertical="center" wrapText="1"/>
      <protection/>
    </xf>
    <xf numFmtId="0" fontId="6" fillId="0" borderId="48" xfId="54" applyNumberFormat="1" applyFont="1" applyFill="1" applyBorder="1" applyAlignment="1">
      <alignment horizontal="center" vertical="center" wrapText="1"/>
      <protection/>
    </xf>
    <xf numFmtId="0" fontId="6" fillId="0" borderId="50" xfId="54" applyNumberFormat="1" applyFont="1" applyFill="1" applyBorder="1" applyAlignment="1">
      <alignment horizontal="center" vertical="center" wrapText="1"/>
      <protection/>
    </xf>
    <xf numFmtId="0" fontId="6" fillId="0" borderId="47" xfId="54" applyNumberFormat="1" applyFont="1" applyFill="1" applyBorder="1" applyAlignment="1">
      <alignment horizontal="center" vertical="center" wrapText="1"/>
      <protection/>
    </xf>
    <xf numFmtId="0" fontId="2" fillId="0" borderId="67" xfId="0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214" fontId="2" fillId="0" borderId="69" xfId="0" applyNumberFormat="1" applyFont="1" applyFill="1" applyBorder="1" applyAlignment="1" applyProtection="1">
      <alignment horizontal="center" vertical="center" wrapText="1"/>
      <protection/>
    </xf>
    <xf numFmtId="182" fontId="6" fillId="0" borderId="85" xfId="0" applyNumberFormat="1" applyFont="1" applyFill="1" applyBorder="1" applyAlignment="1" applyProtection="1">
      <alignment horizontal="center" vertical="center"/>
      <protection/>
    </xf>
    <xf numFmtId="1" fontId="6" fillId="0" borderId="71" xfId="0" applyNumberFormat="1" applyFont="1" applyFill="1" applyBorder="1" applyAlignment="1" applyProtection="1">
      <alignment horizontal="center" vertical="center"/>
      <protection/>
    </xf>
    <xf numFmtId="1" fontId="6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28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Border="1">
      <alignment/>
      <protection/>
    </xf>
    <xf numFmtId="0" fontId="0" fillId="0" borderId="0" xfId="54" applyFont="1" applyFill="1">
      <alignment/>
      <protection/>
    </xf>
    <xf numFmtId="0" fontId="0" fillId="0" borderId="80" xfId="54" applyFont="1" applyFill="1" applyBorder="1">
      <alignment/>
      <protection/>
    </xf>
    <xf numFmtId="0" fontId="2" fillId="0" borderId="68" xfId="0" applyNumberFormat="1" applyFont="1" applyFill="1" applyBorder="1" applyAlignment="1">
      <alignment horizontal="center" vertical="center" wrapText="1"/>
    </xf>
    <xf numFmtId="182" fontId="2" fillId="0" borderId="70" xfId="0" applyNumberFormat="1" applyFont="1" applyFill="1" applyBorder="1" applyAlignment="1" applyProtection="1">
      <alignment horizontal="center" vertical="center"/>
      <protection/>
    </xf>
    <xf numFmtId="1" fontId="2" fillId="0" borderId="71" xfId="0" applyNumberFormat="1" applyFont="1" applyFill="1" applyBorder="1" applyAlignment="1" applyProtection="1">
      <alignment horizontal="center" vertical="center"/>
      <protection/>
    </xf>
    <xf numFmtId="1" fontId="2" fillId="0" borderId="68" xfId="0" applyNumberFormat="1" applyFont="1" applyFill="1" applyBorder="1" applyAlignment="1" applyProtection="1">
      <alignment horizontal="center" vertical="center"/>
      <protection/>
    </xf>
    <xf numFmtId="0" fontId="2" fillId="0" borderId="72" xfId="0" applyFont="1" applyFill="1" applyBorder="1" applyAlignment="1">
      <alignment horizontal="center" vertical="center" wrapText="1"/>
    </xf>
    <xf numFmtId="0" fontId="2" fillId="0" borderId="21" xfId="54" applyNumberFormat="1" applyFont="1" applyFill="1" applyBorder="1" applyAlignment="1">
      <alignment horizontal="center" vertical="center" wrapText="1"/>
      <protection/>
    </xf>
    <xf numFmtId="0" fontId="0" fillId="0" borderId="46" xfId="54" applyFont="1" applyFill="1" applyBorder="1">
      <alignment/>
      <protection/>
    </xf>
    <xf numFmtId="0" fontId="2" fillId="0" borderId="73" xfId="0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>
      <alignment horizontal="center" vertical="center" wrapText="1"/>
    </xf>
    <xf numFmtId="214" fontId="2" fillId="0" borderId="75" xfId="0" applyNumberFormat="1" applyFont="1" applyFill="1" applyBorder="1" applyAlignment="1" applyProtection="1">
      <alignment horizontal="center" vertical="center" wrapText="1"/>
      <protection/>
    </xf>
    <xf numFmtId="0" fontId="2" fillId="0" borderId="7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214" fontId="2" fillId="0" borderId="65" xfId="0" applyNumberFormat="1" applyFont="1" applyFill="1" applyBorder="1" applyAlignment="1" applyProtection="1">
      <alignment horizontal="center" vertical="center" wrapText="1"/>
      <protection/>
    </xf>
    <xf numFmtId="182" fontId="2" fillId="0" borderId="76" xfId="0" applyNumberFormat="1" applyFont="1" applyFill="1" applyBorder="1" applyAlignment="1" applyProtection="1">
      <alignment horizontal="center" vertical="center"/>
      <protection/>
    </xf>
    <xf numFmtId="1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78" xfId="0" applyNumberFormat="1" applyFont="1" applyFill="1" applyBorder="1" applyAlignment="1" applyProtection="1">
      <alignment horizontal="center" vertical="center"/>
      <protection/>
    </xf>
    <xf numFmtId="0" fontId="2" fillId="0" borderId="64" xfId="0" applyFont="1" applyFill="1" applyBorder="1" applyAlignment="1">
      <alignment horizontal="center" vertic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26" xfId="54" applyNumberFormat="1" applyFont="1" applyFill="1" applyBorder="1" applyAlignment="1">
      <alignment horizontal="center" vertical="center" wrapText="1"/>
      <protection/>
    </xf>
    <xf numFmtId="1" fontId="2" fillId="0" borderId="56" xfId="0" applyNumberFormat="1" applyFont="1" applyFill="1" applyBorder="1" applyAlignment="1" applyProtection="1">
      <alignment horizontal="center" vertical="center"/>
      <protection/>
    </xf>
    <xf numFmtId="182" fontId="6" fillId="0" borderId="60" xfId="0" applyNumberFormat="1" applyFont="1" applyFill="1" applyBorder="1" applyAlignment="1" applyProtection="1">
      <alignment horizontal="center" vertical="center" wrapText="1"/>
      <protection/>
    </xf>
    <xf numFmtId="1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24" xfId="0" applyNumberFormat="1" applyFont="1" applyFill="1" applyBorder="1" applyAlignment="1" applyProtection="1">
      <alignment horizontal="center" vertical="center" wrapText="1"/>
      <protection/>
    </xf>
    <xf numFmtId="1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45" xfId="54" applyNumberFormat="1" applyFont="1" applyFill="1" applyBorder="1" applyAlignment="1">
      <alignment horizontal="center" vertical="center" wrapText="1"/>
      <protection/>
    </xf>
    <xf numFmtId="0" fontId="6" fillId="0" borderId="44" xfId="54" applyNumberFormat="1" applyFont="1" applyFill="1" applyBorder="1" applyAlignment="1">
      <alignment horizontal="center" vertical="center" wrapText="1"/>
      <protection/>
    </xf>
    <xf numFmtId="49" fontId="2" fillId="0" borderId="80" xfId="0" applyNumberFormat="1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wrapText="1"/>
    </xf>
    <xf numFmtId="0" fontId="30" fillId="0" borderId="37" xfId="0" applyFont="1" applyFill="1" applyBorder="1" applyAlignment="1">
      <alignment wrapText="1"/>
    </xf>
    <xf numFmtId="0" fontId="2" fillId="0" borderId="38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wrapText="1"/>
    </xf>
    <xf numFmtId="0" fontId="6" fillId="0" borderId="39" xfId="0" applyFont="1" applyFill="1" applyBorder="1" applyAlignment="1">
      <alignment wrapText="1"/>
    </xf>
    <xf numFmtId="182" fontId="2" fillId="0" borderId="82" xfId="0" applyNumberFormat="1" applyFont="1" applyFill="1" applyBorder="1" applyAlignment="1" applyProtection="1">
      <alignment horizontal="center" vertical="center"/>
      <protection/>
    </xf>
    <xf numFmtId="214" fontId="2" fillId="0" borderId="78" xfId="0" applyNumberFormat="1" applyFont="1" applyFill="1" applyBorder="1" applyAlignment="1">
      <alignment horizontal="center" vertical="center" wrapText="1"/>
    </xf>
    <xf numFmtId="1" fontId="2" fillId="0" borderId="68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wrapText="1"/>
    </xf>
    <xf numFmtId="0" fontId="2" fillId="0" borderId="62" xfId="54" applyFont="1" applyFill="1" applyBorder="1" applyAlignment="1">
      <alignment horizontal="center" vertical="center" wrapText="1"/>
      <protection/>
    </xf>
    <xf numFmtId="49" fontId="2" fillId="0" borderId="40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justify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182" fontId="2" fillId="0" borderId="59" xfId="0" applyNumberFormat="1" applyFont="1" applyFill="1" applyBorder="1" applyAlignment="1" applyProtection="1">
      <alignment horizontal="center" vertical="center"/>
      <protection/>
    </xf>
    <xf numFmtId="1" fontId="2" fillId="0" borderId="84" xfId="0" applyNumberFormat="1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vertical="center" wrapText="1"/>
    </xf>
    <xf numFmtId="0" fontId="11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56" xfId="54" applyFont="1" applyFill="1" applyBorder="1" applyAlignment="1">
      <alignment horizontal="center" vertical="center" wrapText="1"/>
      <protection/>
    </xf>
    <xf numFmtId="0" fontId="6" fillId="0" borderId="53" xfId="54" applyNumberFormat="1" applyFont="1" applyFill="1" applyBorder="1" applyAlignment="1">
      <alignment horizontal="center" vertical="center" wrapText="1"/>
      <protection/>
    </xf>
    <xf numFmtId="0" fontId="2" fillId="0" borderId="86" xfId="54" applyNumberFormat="1" applyFont="1" applyFill="1" applyBorder="1" applyAlignment="1">
      <alignment horizontal="center" vertical="center" wrapText="1"/>
      <protection/>
    </xf>
    <xf numFmtId="0" fontId="0" fillId="0" borderId="47" xfId="54" applyFont="1" applyFill="1" applyBorder="1">
      <alignment/>
      <protection/>
    </xf>
    <xf numFmtId="0" fontId="34" fillId="0" borderId="48" xfId="0" applyFont="1" applyFill="1" applyBorder="1" applyAlignment="1">
      <alignment vertical="center" wrapText="1"/>
    </xf>
    <xf numFmtId="182" fontId="6" fillId="0" borderId="48" xfId="0" applyNumberFormat="1" applyFont="1" applyFill="1" applyBorder="1" applyAlignment="1" applyProtection="1">
      <alignment horizontal="center" vertical="center"/>
      <protection/>
    </xf>
    <xf numFmtId="1" fontId="6" fillId="0" borderId="48" xfId="0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>
      <alignment horizontal="center" vertical="center" wrapText="1"/>
      <protection/>
    </xf>
    <xf numFmtId="1" fontId="89" fillId="0" borderId="11" xfId="54" applyNumberFormat="1" applyFont="1" applyFill="1" applyBorder="1" applyAlignment="1">
      <alignment horizontal="left" vertical="center" wrapText="1"/>
      <protection/>
    </xf>
    <xf numFmtId="1" fontId="6" fillId="0" borderId="28" xfId="54" applyNumberFormat="1" applyFont="1" applyFill="1" applyBorder="1" applyAlignment="1">
      <alignment horizontal="center" vertical="center" wrapText="1"/>
      <protection/>
    </xf>
    <xf numFmtId="182" fontId="6" fillId="0" borderId="21" xfId="54" applyNumberFormat="1" applyFont="1" applyFill="1" applyBorder="1" applyAlignment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6" fillId="0" borderId="28" xfId="54" applyFont="1" applyFill="1" applyBorder="1" applyAlignment="1">
      <alignment horizontal="center" vertical="center" wrapText="1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1" fontId="6" fillId="0" borderId="45" xfId="54" applyNumberFormat="1" applyFont="1" applyFill="1" applyBorder="1" applyAlignment="1">
      <alignment horizontal="center" vertical="center" wrapText="1"/>
      <protection/>
    </xf>
    <xf numFmtId="1" fontId="6" fillId="0" borderId="47" xfId="54" applyNumberFormat="1" applyFont="1" applyFill="1" applyBorder="1" applyAlignment="1">
      <alignment horizontal="center" vertical="center" wrapText="1"/>
      <protection/>
    </xf>
    <xf numFmtId="49" fontId="2" fillId="0" borderId="18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21" xfId="54" applyFont="1" applyFill="1" applyBorder="1" applyAlignment="1">
      <alignment horizontal="center" vertical="center" wrapText="1"/>
      <protection/>
    </xf>
    <xf numFmtId="0" fontId="6" fillId="0" borderId="51" xfId="54" applyFont="1" applyFill="1" applyBorder="1" applyAlignment="1">
      <alignment horizontal="center" vertical="center" wrapText="1"/>
      <protection/>
    </xf>
    <xf numFmtId="0" fontId="2" fillId="0" borderId="49" xfId="54" applyFont="1" applyFill="1" applyBorder="1" applyAlignment="1">
      <alignment horizontal="center" vertical="center" wrapText="1"/>
      <protection/>
    </xf>
    <xf numFmtId="49" fontId="6" fillId="0" borderId="27" xfId="0" applyNumberFormat="1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0" fillId="0" borderId="87" xfId="54" applyFont="1" applyFill="1" applyBorder="1">
      <alignment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215" fontId="6" fillId="0" borderId="12" xfId="0" applyNumberFormat="1" applyFont="1" applyFill="1" applyBorder="1" applyAlignment="1" applyProtection="1">
      <alignment horizontal="left" vertical="center" wrapText="1"/>
      <protection/>
    </xf>
    <xf numFmtId="215" fontId="6" fillId="0" borderId="12" xfId="0" applyNumberFormat="1" applyFont="1" applyFill="1" applyBorder="1" applyAlignment="1" applyProtection="1">
      <alignment horizontal="center" vertical="center"/>
      <protection/>
    </xf>
    <xf numFmtId="213" fontId="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vertical="center" wrapText="1"/>
    </xf>
    <xf numFmtId="214" fontId="2" fillId="0" borderId="18" xfId="0" applyNumberFormat="1" applyFont="1" applyFill="1" applyBorder="1" applyAlignment="1">
      <alignment horizontal="center" vertical="center" wrapText="1"/>
    </xf>
    <xf numFmtId="0" fontId="100" fillId="0" borderId="11" xfId="0" applyFont="1" applyFill="1" applyBorder="1" applyAlignment="1">
      <alignment horizontal="left" vertical="center" wrapText="1"/>
    </xf>
    <xf numFmtId="0" fontId="2" fillId="0" borderId="46" xfId="54" applyFont="1" applyFill="1" applyBorder="1">
      <alignment/>
      <protection/>
    </xf>
    <xf numFmtId="0" fontId="6" fillId="0" borderId="48" xfId="0" applyFont="1" applyFill="1" applyBorder="1" applyAlignment="1">
      <alignment horizontal="right" vertical="center" wrapText="1"/>
    </xf>
    <xf numFmtId="1" fontId="6" fillId="0" borderId="31" xfId="54" applyNumberFormat="1" applyFont="1" applyFill="1" applyBorder="1" applyAlignment="1">
      <alignment horizontal="center" vertical="center" wrapText="1"/>
      <protection/>
    </xf>
    <xf numFmtId="1" fontId="6" fillId="0" borderId="92" xfId="54" applyNumberFormat="1" applyFont="1" applyFill="1" applyBorder="1" applyAlignment="1">
      <alignment horizontal="center" vertical="center" wrapText="1"/>
      <protection/>
    </xf>
    <xf numFmtId="218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left" vertical="top" wrapText="1"/>
    </xf>
    <xf numFmtId="0" fontId="2" fillId="0" borderId="12" xfId="54" applyFont="1" applyFill="1" applyBorder="1" applyAlignment="1">
      <alignment vertical="center" wrapText="1"/>
      <protection/>
    </xf>
    <xf numFmtId="182" fontId="2" fillId="0" borderId="12" xfId="54" applyNumberFormat="1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0" borderId="28" xfId="54" applyFont="1" applyFill="1" applyBorder="1" applyAlignment="1">
      <alignment horizontal="center" vertical="center" wrapText="1"/>
      <protection/>
    </xf>
    <xf numFmtId="0" fontId="2" fillId="0" borderId="29" xfId="54" applyFont="1" applyFill="1" applyBorder="1" applyAlignment="1">
      <alignment horizontal="center" vertical="center" wrapText="1"/>
      <protection/>
    </xf>
    <xf numFmtId="2" fontId="2" fillId="0" borderId="17" xfId="54" applyNumberFormat="1" applyFont="1" applyFill="1" applyBorder="1" applyAlignment="1">
      <alignment horizontal="center" vertical="center" wrapText="1"/>
      <protection/>
    </xf>
    <xf numFmtId="0" fontId="0" fillId="0" borderId="80" xfId="0" applyFont="1" applyFill="1" applyBorder="1" applyAlignment="1">
      <alignment/>
    </xf>
    <xf numFmtId="182" fontId="2" fillId="0" borderId="11" xfId="54" applyNumberFormat="1" applyFont="1" applyFill="1" applyBorder="1" applyAlignment="1">
      <alignment horizontal="center" vertical="center" wrapText="1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182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25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22" xfId="54" applyFont="1" applyFill="1" applyBorder="1" applyAlignment="1">
      <alignment horizontal="center" vertical="center" wrapText="1"/>
      <protection/>
    </xf>
    <xf numFmtId="0" fontId="2" fillId="0" borderId="51" xfId="54" applyFont="1" applyFill="1" applyBorder="1" applyAlignment="1">
      <alignment horizontal="center" vertical="center" wrapText="1"/>
      <protection/>
    </xf>
    <xf numFmtId="0" fontId="2" fillId="0" borderId="48" xfId="54" applyFont="1" applyFill="1" applyBorder="1" applyAlignment="1">
      <alignment horizontal="center" vertical="center"/>
      <protection/>
    </xf>
    <xf numFmtId="182" fontId="6" fillId="0" borderId="48" xfId="54" applyNumberFormat="1" applyFont="1" applyFill="1" applyBorder="1" applyAlignment="1">
      <alignment horizontal="center" vertical="center"/>
      <protection/>
    </xf>
    <xf numFmtId="1" fontId="6" fillId="0" borderId="48" xfId="54" applyNumberFormat="1" applyFont="1" applyFill="1" applyBorder="1" applyAlignment="1">
      <alignment horizontal="center" vertical="center"/>
      <protection/>
    </xf>
    <xf numFmtId="1" fontId="2" fillId="0" borderId="0" xfId="54" applyNumberFormat="1" applyFont="1" applyFill="1">
      <alignment/>
      <protection/>
    </xf>
    <xf numFmtId="1" fontId="6" fillId="0" borderId="47" xfId="54" applyNumberFormat="1" applyFont="1" applyFill="1" applyBorder="1" applyAlignment="1">
      <alignment horizontal="center" vertical="center"/>
      <protection/>
    </xf>
    <xf numFmtId="0" fontId="17" fillId="0" borderId="0" xfId="53" applyFont="1" applyBorder="1" applyAlignment="1">
      <alignment horizontal="left" wrapText="1"/>
      <protection/>
    </xf>
    <xf numFmtId="0" fontId="22" fillId="34" borderId="0" xfId="53" applyFont="1" applyFill="1" applyAlignment="1">
      <alignment horizontal="left" vertical="center" wrapText="1"/>
      <protection/>
    </xf>
    <xf numFmtId="0" fontId="18" fillId="34" borderId="0" xfId="53" applyFont="1" applyFill="1" applyAlignment="1">
      <alignment horizontal="left" vertical="center" wrapText="1"/>
      <protection/>
    </xf>
    <xf numFmtId="0" fontId="2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35" fillId="34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53" applyFont="1" applyAlignment="1">
      <alignment horizontal="center" vertical="top" wrapText="1"/>
      <protection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1" fillId="0" borderId="0" xfId="53" applyFont="1" applyAlignment="1">
      <alignment horizontal="left" wrapText="1"/>
      <protection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wrapText="1"/>
    </xf>
    <xf numFmtId="0" fontId="22" fillId="0" borderId="0" xfId="53" applyFont="1" applyBorder="1" applyAlignment="1">
      <alignment horizontal="left" wrapText="1"/>
      <protection/>
    </xf>
    <xf numFmtId="0" fontId="18" fillId="0" borderId="0" xfId="53" applyFont="1" applyAlignment="1">
      <alignment horizontal="left" wrapText="1"/>
      <protection/>
    </xf>
    <xf numFmtId="0" fontId="2" fillId="0" borderId="11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7" fillId="0" borderId="0" xfId="0" applyFont="1" applyBorder="1" applyAlignment="1">
      <alignment horizontal="center" wrapText="1"/>
    </xf>
    <xf numFmtId="0" fontId="33" fillId="0" borderId="25" xfId="54" applyFont="1" applyBorder="1" applyAlignment="1">
      <alignment horizontal="center" vertical="center" wrapText="1"/>
      <protection/>
    </xf>
    <xf numFmtId="0" fontId="28" fillId="0" borderId="41" xfId="0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7" fillId="0" borderId="25" xfId="54" applyFont="1" applyBorder="1" applyAlignment="1">
      <alignment horizontal="center" vertical="center" wrapText="1"/>
      <protection/>
    </xf>
    <xf numFmtId="0" fontId="41" fillId="0" borderId="57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89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90" xfId="0" applyFont="1" applyBorder="1" applyAlignment="1">
      <alignment horizontal="center" vertical="center" wrapText="1"/>
    </xf>
    <xf numFmtId="0" fontId="41" fillId="0" borderId="62" xfId="0" applyFont="1" applyBorder="1" applyAlignment="1">
      <alignment horizontal="center" vertical="center" wrapText="1"/>
    </xf>
    <xf numFmtId="0" fontId="27" fillId="0" borderId="25" xfId="54" applyFont="1" applyBorder="1" applyAlignment="1">
      <alignment horizontal="center" vertical="center" wrapText="1"/>
      <protection/>
    </xf>
    <xf numFmtId="0" fontId="28" fillId="0" borderId="57" xfId="0" applyFont="1" applyBorder="1" applyAlignment="1">
      <alignment wrapText="1"/>
    </xf>
    <xf numFmtId="0" fontId="28" fillId="0" borderId="41" xfId="0" applyFont="1" applyBorder="1" applyAlignment="1">
      <alignment wrapText="1"/>
    </xf>
    <xf numFmtId="0" fontId="28" fillId="0" borderId="29" xfId="0" applyFont="1" applyBorder="1" applyAlignment="1">
      <alignment wrapText="1"/>
    </xf>
    <xf numFmtId="0" fontId="28" fillId="0" borderId="0" xfId="0" applyFont="1" applyAlignment="1">
      <alignment wrapText="1"/>
    </xf>
    <xf numFmtId="0" fontId="28" fillId="0" borderId="89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0" borderId="90" xfId="0" applyFont="1" applyBorder="1" applyAlignment="1">
      <alignment wrapText="1"/>
    </xf>
    <xf numFmtId="0" fontId="28" fillId="0" borderId="62" xfId="0" applyFont="1" applyBorder="1" applyAlignment="1">
      <alignment wrapText="1"/>
    </xf>
    <xf numFmtId="49" fontId="27" fillId="0" borderId="25" xfId="54" applyNumberFormat="1" applyFont="1" applyBorder="1" applyAlignment="1">
      <alignment horizontal="center" vertical="center" wrapText="1"/>
      <protection/>
    </xf>
    <xf numFmtId="0" fontId="28" fillId="0" borderId="57" xfId="0" applyFont="1" applyBorder="1" applyAlignment="1">
      <alignment vertical="center" wrapText="1"/>
    </xf>
    <xf numFmtId="0" fontId="28" fillId="0" borderId="41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89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90" xfId="0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wrapText="1"/>
    </xf>
    <xf numFmtId="0" fontId="29" fillId="34" borderId="11" xfId="0" applyFont="1" applyFill="1" applyBorder="1" applyAlignment="1">
      <alignment horizontal="center" vertical="center" wrapText="1"/>
    </xf>
    <xf numFmtId="0" fontId="28" fillId="34" borderId="11" xfId="0" applyFont="1" applyFill="1" applyBorder="1" applyAlignment="1">
      <alignment horizontal="center" vertical="center" wrapText="1"/>
    </xf>
    <xf numFmtId="49" fontId="29" fillId="0" borderId="19" xfId="54" applyNumberFormat="1" applyFont="1" applyBorder="1" applyAlignment="1" applyProtection="1">
      <alignment horizontal="center" vertical="center" wrapText="1"/>
      <protection locked="0"/>
    </xf>
    <xf numFmtId="0" fontId="28" fillId="0" borderId="55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41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29" fillId="0" borderId="19" xfId="0" applyFont="1" applyBorder="1" applyAlignment="1">
      <alignment horizontal="center" vertical="center" wrapText="1"/>
    </xf>
    <xf numFmtId="0" fontId="28" fillId="0" borderId="56" xfId="0" applyFont="1" applyBorder="1" applyAlignment="1">
      <alignment vertical="center" wrapText="1"/>
    </xf>
    <xf numFmtId="0" fontId="27" fillId="0" borderId="11" xfId="54" applyFont="1" applyBorder="1" applyAlignment="1">
      <alignment horizontal="center" vertical="center" wrapText="1"/>
      <protection/>
    </xf>
    <xf numFmtId="0" fontId="28" fillId="0" borderId="11" xfId="0" applyFont="1" applyBorder="1" applyAlignment="1">
      <alignment wrapText="1"/>
    </xf>
    <xf numFmtId="0" fontId="29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34" borderId="11" xfId="54" applyFont="1" applyFill="1" applyBorder="1" applyAlignment="1">
      <alignment horizontal="center" vertical="center" wrapText="1"/>
      <protection/>
    </xf>
    <xf numFmtId="0" fontId="29" fillId="34" borderId="11" xfId="0" applyFont="1" applyFill="1" applyBorder="1" applyAlignment="1">
      <alignment vertical="center" wrapText="1"/>
    </xf>
    <xf numFmtId="0" fontId="29" fillId="0" borderId="25" xfId="0" applyFont="1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57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28" fillId="34" borderId="55" xfId="0" applyFont="1" applyFill="1" applyBorder="1" applyAlignment="1">
      <alignment horizontal="center" vertical="center" wrapText="1"/>
    </xf>
    <xf numFmtId="0" fontId="28" fillId="34" borderId="56" xfId="0" applyFont="1" applyFill="1" applyBorder="1" applyAlignment="1">
      <alignment horizontal="center" vertical="center" wrapText="1"/>
    </xf>
    <xf numFmtId="0" fontId="29" fillId="0" borderId="11" xfId="54" applyFont="1" applyBorder="1" applyAlignment="1">
      <alignment horizontal="center" vertical="center" wrapText="1"/>
      <protection/>
    </xf>
    <xf numFmtId="0" fontId="29" fillId="0" borderId="25" xfId="54" applyFont="1" applyBorder="1" applyAlignment="1">
      <alignment horizontal="center" vertical="center" wrapText="1"/>
      <protection/>
    </xf>
    <xf numFmtId="0" fontId="29" fillId="0" borderId="57" xfId="54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" fillId="0" borderId="11" xfId="54" applyFont="1" applyFill="1" applyBorder="1" applyAlignment="1" applyProtection="1">
      <alignment horizontal="right" vertical="center"/>
      <protection/>
    </xf>
    <xf numFmtId="0" fontId="2" fillId="0" borderId="13" xfId="54" applyFont="1" applyFill="1" applyBorder="1" applyAlignment="1" applyProtection="1">
      <alignment horizontal="right" vertical="center"/>
      <protection/>
    </xf>
    <xf numFmtId="0" fontId="2" fillId="0" borderId="27" xfId="54" applyFont="1" applyFill="1" applyBorder="1" applyAlignment="1">
      <alignment horizontal="center" wrapText="1"/>
      <protection/>
    </xf>
    <xf numFmtId="0" fontId="2" fillId="0" borderId="48" xfId="54" applyFont="1" applyFill="1" applyBorder="1" applyAlignment="1">
      <alignment horizontal="center" wrapText="1"/>
      <protection/>
    </xf>
    <xf numFmtId="0" fontId="2" fillId="0" borderId="50" xfId="54" applyFont="1" applyFill="1" applyBorder="1" applyAlignment="1">
      <alignment horizontal="center" wrapText="1"/>
      <protection/>
    </xf>
    <xf numFmtId="0" fontId="6" fillId="0" borderId="90" xfId="54" applyFont="1" applyFill="1" applyBorder="1" applyAlignment="1">
      <alignment horizontal="center" vertical="center" wrapText="1"/>
      <protection/>
    </xf>
    <xf numFmtId="0" fontId="0" fillId="0" borderId="90" xfId="54" applyFont="1" applyFill="1" applyBorder="1" applyAlignment="1">
      <alignment horizontal="center" vertical="center" wrapText="1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vertical="center"/>
      <protection/>
    </xf>
    <xf numFmtId="0" fontId="11" fillId="0" borderId="52" xfId="54" applyFont="1" applyFill="1" applyBorder="1" applyAlignment="1">
      <alignment horizontal="center" vertical="center"/>
      <protection/>
    </xf>
    <xf numFmtId="0" fontId="11" fillId="0" borderId="87" xfId="54" applyFont="1" applyFill="1" applyBorder="1" applyAlignment="1">
      <alignment horizontal="center" vertical="center"/>
      <protection/>
    </xf>
    <xf numFmtId="0" fontId="11" fillId="0" borderId="14" xfId="54" applyFont="1" applyFill="1" applyBorder="1" applyAlignment="1">
      <alignment horizontal="center" vertical="center"/>
      <protection/>
    </xf>
    <xf numFmtId="180" fontId="6" fillId="0" borderId="52" xfId="54" applyNumberFormat="1" applyFont="1" applyFill="1" applyBorder="1" applyAlignment="1" applyProtection="1">
      <alignment horizontal="center" vertical="center"/>
      <protection/>
    </xf>
    <xf numFmtId="180" fontId="6" fillId="0" borderId="87" xfId="54" applyNumberFormat="1" applyFont="1" applyFill="1" applyBorder="1" applyAlignment="1" applyProtection="1">
      <alignment horizontal="center" vertical="center"/>
      <protection/>
    </xf>
    <xf numFmtId="18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27" xfId="54" applyFont="1" applyFill="1" applyBorder="1" applyAlignment="1">
      <alignment horizontal="right" vertical="center" wrapText="1"/>
      <protection/>
    </xf>
    <xf numFmtId="0" fontId="6" fillId="0" borderId="48" xfId="54" applyFont="1" applyFill="1" applyBorder="1" applyAlignment="1">
      <alignment horizontal="right" vertical="center" wrapText="1"/>
      <protection/>
    </xf>
    <xf numFmtId="0" fontId="2" fillId="0" borderId="19" xfId="54" applyFont="1" applyFill="1" applyBorder="1" applyAlignment="1" applyProtection="1">
      <alignment horizontal="right" vertical="center"/>
      <protection/>
    </xf>
    <xf numFmtId="0" fontId="2" fillId="0" borderId="55" xfId="54" applyFont="1" applyFill="1" applyBorder="1" applyAlignment="1" applyProtection="1">
      <alignment horizontal="right" vertical="center"/>
      <protection/>
    </xf>
    <xf numFmtId="0" fontId="2" fillId="0" borderId="56" xfId="54" applyFont="1" applyFill="1" applyBorder="1" applyAlignment="1" applyProtection="1">
      <alignment horizontal="right" vertical="center"/>
      <protection/>
    </xf>
    <xf numFmtId="215" fontId="11" fillId="0" borderId="52" xfId="54" applyNumberFormat="1" applyFont="1" applyFill="1" applyBorder="1" applyAlignment="1" applyProtection="1">
      <alignment horizontal="center" vertical="center" wrapText="1"/>
      <protection/>
    </xf>
    <xf numFmtId="215" fontId="11" fillId="0" borderId="87" xfId="54" applyNumberFormat="1" applyFont="1" applyFill="1" applyBorder="1" applyAlignment="1" applyProtection="1">
      <alignment horizontal="center" vertical="center" wrapText="1"/>
      <protection/>
    </xf>
    <xf numFmtId="215" fontId="11" fillId="0" borderId="93" xfId="54" applyNumberFormat="1" applyFont="1" applyFill="1" applyBorder="1" applyAlignment="1" applyProtection="1">
      <alignment horizontal="center" vertical="center" wrapText="1"/>
      <protection/>
    </xf>
    <xf numFmtId="180" fontId="6" fillId="0" borderId="16" xfId="54" applyNumberFormat="1" applyFont="1" applyFill="1" applyBorder="1" applyAlignment="1" applyProtection="1">
      <alignment horizontal="right" vertical="center"/>
      <protection/>
    </xf>
    <xf numFmtId="180" fontId="6" fillId="0" borderId="10" xfId="54" applyNumberFormat="1" applyFont="1" applyFill="1" applyBorder="1" applyAlignment="1" applyProtection="1">
      <alignment horizontal="right" vertical="center"/>
      <protection/>
    </xf>
    <xf numFmtId="180" fontId="6" fillId="0" borderId="94" xfId="54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>
      <alignment horizontal="center" vertical="center" wrapText="1"/>
    </xf>
    <xf numFmtId="49" fontId="6" fillId="0" borderId="87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11" fillId="0" borderId="52" xfId="54" applyFont="1" applyFill="1" applyBorder="1" applyAlignment="1">
      <alignment horizontal="center" vertical="center" wrapText="1"/>
      <protection/>
    </xf>
    <xf numFmtId="0" fontId="11" fillId="0" borderId="87" xfId="54" applyFont="1" applyFill="1" applyBorder="1" applyAlignment="1">
      <alignment horizontal="center" vertical="center" wrapText="1"/>
      <protection/>
    </xf>
    <xf numFmtId="0" fontId="11" fillId="0" borderId="14" xfId="54" applyFont="1" applyFill="1" applyBorder="1" applyAlignment="1">
      <alignment horizontal="center" vertical="center" wrapText="1"/>
      <protection/>
    </xf>
    <xf numFmtId="215" fontId="11" fillId="0" borderId="14" xfId="54" applyNumberFormat="1" applyFont="1" applyFill="1" applyBorder="1" applyAlignment="1" applyProtection="1">
      <alignment horizontal="center" vertical="center" wrapText="1"/>
      <protection/>
    </xf>
    <xf numFmtId="215" fontId="11" fillId="0" borderId="95" xfId="0" applyNumberFormat="1" applyFont="1" applyFill="1" applyBorder="1" applyAlignment="1" applyProtection="1">
      <alignment horizontal="center" vertical="center" wrapText="1"/>
      <protection/>
    </xf>
    <xf numFmtId="215" fontId="11" fillId="0" borderId="0" xfId="0" applyNumberFormat="1" applyFont="1" applyFill="1" applyBorder="1" applyAlignment="1" applyProtection="1">
      <alignment horizontal="center" vertical="center" wrapText="1"/>
      <protection/>
    </xf>
    <xf numFmtId="215" fontId="11" fillId="0" borderId="96" xfId="0" applyNumberFormat="1" applyFont="1" applyFill="1" applyBorder="1" applyAlignment="1" applyProtection="1">
      <alignment horizontal="center" vertical="center" wrapText="1"/>
      <protection/>
    </xf>
    <xf numFmtId="49" fontId="11" fillId="0" borderId="27" xfId="54" applyNumberFormat="1" applyFont="1" applyFill="1" applyBorder="1" applyAlignment="1">
      <alignment horizontal="center" vertical="center" wrapText="1"/>
      <protection/>
    </xf>
    <xf numFmtId="49" fontId="11" fillId="0" borderId="48" xfId="54" applyNumberFormat="1" applyFont="1" applyFill="1" applyBorder="1" applyAlignment="1">
      <alignment horizontal="center" vertical="center" wrapText="1"/>
      <protection/>
    </xf>
    <xf numFmtId="49" fontId="11" fillId="0" borderId="45" xfId="54" applyNumberFormat="1" applyFont="1" applyFill="1" applyBorder="1" applyAlignment="1">
      <alignment horizontal="center" vertical="center" wrapText="1"/>
      <protection/>
    </xf>
    <xf numFmtId="0" fontId="2" fillId="0" borderId="52" xfId="54" applyFont="1" applyFill="1" applyBorder="1" applyAlignment="1">
      <alignment horizontal="left" vertical="center" wrapText="1"/>
      <protection/>
    </xf>
    <xf numFmtId="0" fontId="2" fillId="0" borderId="87" xfId="54" applyFont="1" applyFill="1" applyBorder="1" applyAlignment="1">
      <alignment horizontal="left" vertical="center" wrapText="1"/>
      <protection/>
    </xf>
    <xf numFmtId="0" fontId="2" fillId="0" borderId="14" xfId="54" applyFont="1" applyFill="1" applyBorder="1" applyAlignment="1">
      <alignment horizontal="left" vertical="center" wrapText="1"/>
      <protection/>
    </xf>
    <xf numFmtId="0" fontId="11" fillId="0" borderId="52" xfId="54" applyFont="1" applyFill="1" applyBorder="1" applyAlignment="1">
      <alignment horizontal="center" wrapText="1"/>
      <protection/>
    </xf>
    <xf numFmtId="0" fontId="11" fillId="0" borderId="14" xfId="54" applyFont="1" applyFill="1" applyBorder="1" applyAlignment="1">
      <alignment horizontal="center" wrapText="1"/>
      <protection/>
    </xf>
    <xf numFmtId="180" fontId="2" fillId="0" borderId="52" xfId="54" applyNumberFormat="1" applyFont="1" applyFill="1" applyBorder="1" applyAlignment="1" applyProtection="1">
      <alignment horizontal="center" vertical="center"/>
      <protection/>
    </xf>
    <xf numFmtId="180" fontId="2" fillId="0" borderId="87" xfId="54" applyNumberFormat="1" applyFont="1" applyFill="1" applyBorder="1" applyAlignment="1" applyProtection="1">
      <alignment horizontal="center" vertical="center"/>
      <protection/>
    </xf>
    <xf numFmtId="180" fontId="2" fillId="0" borderId="51" xfId="54" applyNumberFormat="1" applyFont="1" applyFill="1" applyBorder="1" applyAlignment="1" applyProtection="1">
      <alignment horizontal="center" vertical="center"/>
      <protection/>
    </xf>
    <xf numFmtId="180" fontId="2" fillId="0" borderId="48" xfId="54" applyNumberFormat="1" applyFont="1" applyFill="1" applyBorder="1" applyAlignment="1" applyProtection="1">
      <alignment horizontal="center" vertical="center"/>
      <protection/>
    </xf>
    <xf numFmtId="180" fontId="2" fillId="0" borderId="49" xfId="54" applyNumberFormat="1" applyFont="1" applyFill="1" applyBorder="1" applyAlignment="1" applyProtection="1">
      <alignment horizontal="center" vertical="center"/>
      <protection/>
    </xf>
    <xf numFmtId="180" fontId="2" fillId="0" borderId="95" xfId="54" applyNumberFormat="1" applyFont="1" applyFill="1" applyBorder="1" applyAlignment="1" applyProtection="1">
      <alignment horizontal="center" vertical="center"/>
      <protection/>
    </xf>
    <xf numFmtId="180" fontId="2" fillId="0" borderId="0" xfId="54" applyNumberFormat="1" applyFont="1" applyFill="1" applyBorder="1" applyAlignment="1" applyProtection="1">
      <alignment horizontal="center" vertical="center"/>
      <protection/>
    </xf>
    <xf numFmtId="180" fontId="2" fillId="0" borderId="89" xfId="54" applyNumberFormat="1" applyFont="1" applyFill="1" applyBorder="1" applyAlignment="1" applyProtection="1">
      <alignment horizontal="center" vertical="center"/>
      <protection/>
    </xf>
    <xf numFmtId="215" fontId="11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180" fontId="2" fillId="0" borderId="19" xfId="54" applyNumberFormat="1" applyFont="1" applyFill="1" applyBorder="1" applyAlignment="1" applyProtection="1">
      <alignment horizontal="center" vertical="center"/>
      <protection/>
    </xf>
    <xf numFmtId="180" fontId="2" fillId="0" borderId="55" xfId="54" applyNumberFormat="1" applyFont="1" applyFill="1" applyBorder="1" applyAlignment="1" applyProtection="1">
      <alignment horizontal="center" vertical="center"/>
      <protection/>
    </xf>
    <xf numFmtId="180" fontId="2" fillId="0" borderId="25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9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2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5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6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6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7" xfId="54" applyNumberFormat="1" applyFont="1" applyFill="1" applyBorder="1" applyAlignment="1" applyProtection="1">
      <alignment horizontal="center" vertical="center" textRotation="90" wrapText="1"/>
      <protection/>
    </xf>
    <xf numFmtId="180" fontId="10" fillId="0" borderId="52" xfId="54" applyNumberFormat="1" applyFont="1" applyFill="1" applyBorder="1" applyAlignment="1" applyProtection="1">
      <alignment horizontal="center" vertical="center" wrapText="1"/>
      <protection/>
    </xf>
    <xf numFmtId="180" fontId="10" fillId="0" borderId="87" xfId="54" applyNumberFormat="1" applyFont="1" applyFill="1" applyBorder="1" applyAlignment="1" applyProtection="1">
      <alignment horizontal="center" vertical="center" wrapText="1"/>
      <protection/>
    </xf>
    <xf numFmtId="180" fontId="10" fillId="0" borderId="94" xfId="54" applyNumberFormat="1" applyFont="1" applyFill="1" applyBorder="1" applyAlignment="1" applyProtection="1">
      <alignment horizontal="center" vertical="center" wrapText="1"/>
      <protection/>
    </xf>
    <xf numFmtId="180" fontId="10" fillId="0" borderId="93" xfId="54" applyNumberFormat="1" applyFont="1" applyFill="1" applyBorder="1" applyAlignment="1" applyProtection="1">
      <alignment horizontal="center" vertical="center" wrapText="1"/>
      <protection/>
    </xf>
    <xf numFmtId="0" fontId="2" fillId="0" borderId="30" xfId="54" applyNumberFormat="1" applyFont="1" applyFill="1" applyBorder="1" applyAlignment="1" applyProtection="1">
      <alignment horizontal="center" vertical="center" textRotation="90"/>
      <protection/>
    </xf>
    <xf numFmtId="0" fontId="2" fillId="0" borderId="91" xfId="54" applyNumberFormat="1" applyFont="1" applyFill="1" applyBorder="1" applyAlignment="1" applyProtection="1">
      <alignment horizontal="center" vertical="center" textRotation="90"/>
      <protection/>
    </xf>
    <xf numFmtId="180" fontId="2" fillId="0" borderId="12" xfId="54" applyNumberFormat="1" applyFont="1" applyFill="1" applyBorder="1" applyAlignment="1" applyProtection="1">
      <alignment horizontal="center" vertical="center"/>
      <protection/>
    </xf>
    <xf numFmtId="180" fontId="2" fillId="0" borderId="11" xfId="54" applyNumberFormat="1" applyFont="1" applyFill="1" applyBorder="1" applyAlignment="1" applyProtection="1">
      <alignment horizontal="center" vertical="center"/>
      <protection/>
    </xf>
    <xf numFmtId="180" fontId="2" fillId="0" borderId="35" xfId="54" applyNumberFormat="1" applyFont="1" applyFill="1" applyBorder="1" applyAlignment="1" applyProtection="1">
      <alignment horizontal="center" vertical="center"/>
      <protection/>
    </xf>
    <xf numFmtId="180" fontId="2" fillId="0" borderId="29" xfId="54" applyNumberFormat="1" applyFont="1" applyFill="1" applyBorder="1" applyAlignment="1" applyProtection="1">
      <alignment horizontal="center" vertical="center" wrapText="1"/>
      <protection/>
    </xf>
    <xf numFmtId="180" fontId="2" fillId="0" borderId="0" xfId="54" applyNumberFormat="1" applyFont="1" applyFill="1" applyBorder="1" applyAlignment="1" applyProtection="1">
      <alignment horizontal="center" vertical="center" wrapText="1"/>
      <protection/>
    </xf>
    <xf numFmtId="180" fontId="2" fillId="0" borderId="24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1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89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8" xfId="54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54" applyNumberFormat="1" applyFont="1" applyFill="1" applyBorder="1" applyAlignment="1" applyProtection="1">
      <alignment horizontal="center" textRotation="90" wrapText="1"/>
      <protection/>
    </xf>
    <xf numFmtId="180" fontId="2" fillId="0" borderId="31" xfId="54" applyNumberFormat="1" applyFont="1" applyFill="1" applyBorder="1" applyAlignment="1" applyProtection="1">
      <alignment horizontal="center" textRotation="90" wrapText="1"/>
      <protection/>
    </xf>
    <xf numFmtId="180" fontId="2" fillId="0" borderId="18" xfId="54" applyNumberFormat="1" applyFont="1" applyFill="1" applyBorder="1" applyAlignment="1" applyProtection="1">
      <alignment horizontal="center" vertical="center" wrapText="1"/>
      <protection/>
    </xf>
    <xf numFmtId="180" fontId="2" fillId="0" borderId="90" xfId="54" applyNumberFormat="1" applyFont="1" applyFill="1" applyBorder="1" applyAlignment="1" applyProtection="1">
      <alignment horizontal="center" vertical="center" wrapText="1"/>
      <protection/>
    </xf>
    <xf numFmtId="180" fontId="2" fillId="0" borderId="11" xfId="54" applyNumberFormat="1" applyFont="1" applyFill="1" applyBorder="1" applyAlignment="1" applyProtection="1">
      <alignment horizontal="center" vertical="center" wrapText="1"/>
      <protection/>
    </xf>
    <xf numFmtId="180" fontId="2" fillId="0" borderId="13" xfId="54" applyNumberFormat="1" applyFont="1" applyFill="1" applyBorder="1" applyAlignment="1" applyProtection="1">
      <alignment horizontal="center" vertical="center" wrapText="1"/>
      <protection/>
    </xf>
    <xf numFmtId="180" fontId="2" fillId="0" borderId="13" xfId="54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0" xfId="54" applyBorder="1" applyAlignment="1">
      <alignment horizontal="center" vertical="center" wrapText="1"/>
      <protection/>
    </xf>
    <xf numFmtId="0" fontId="0" fillId="0" borderId="0" xfId="54" applyAlignment="1">
      <alignment vertical="center"/>
      <protection/>
    </xf>
    <xf numFmtId="0" fontId="6" fillId="7" borderId="27" xfId="54" applyFont="1" applyFill="1" applyBorder="1" applyAlignment="1">
      <alignment horizontal="right" vertical="center" wrapText="1"/>
      <protection/>
    </xf>
    <xf numFmtId="0" fontId="6" fillId="7" borderId="48" xfId="54" applyFont="1" applyFill="1" applyBorder="1" applyAlignment="1">
      <alignment horizontal="right" vertical="center" wrapText="1"/>
      <protection/>
    </xf>
    <xf numFmtId="0" fontId="93" fillId="0" borderId="52" xfId="54" applyFont="1" applyBorder="1" applyAlignment="1">
      <alignment horizontal="center" vertical="center"/>
      <protection/>
    </xf>
    <xf numFmtId="0" fontId="93" fillId="0" borderId="87" xfId="54" applyFont="1" applyBorder="1" applyAlignment="1">
      <alignment horizontal="center" vertical="center"/>
      <protection/>
    </xf>
    <xf numFmtId="0" fontId="93" fillId="0" borderId="94" xfId="54" applyFont="1" applyBorder="1" applyAlignment="1">
      <alignment horizontal="center" vertical="center"/>
      <protection/>
    </xf>
    <xf numFmtId="0" fontId="93" fillId="0" borderId="14" xfId="54" applyFont="1" applyBorder="1" applyAlignment="1">
      <alignment horizontal="center" vertical="center"/>
      <protection/>
    </xf>
    <xf numFmtId="49" fontId="6" fillId="34" borderId="52" xfId="0" applyNumberFormat="1" applyFont="1" applyFill="1" applyBorder="1" applyAlignment="1">
      <alignment horizontal="center" vertical="center" wrapText="1"/>
    </xf>
    <xf numFmtId="49" fontId="6" fillId="34" borderId="87" xfId="0" applyNumberFormat="1" applyFont="1" applyFill="1" applyBorder="1" applyAlignment="1">
      <alignment horizontal="center" vertical="center" wrapText="1"/>
    </xf>
    <xf numFmtId="215" fontId="11" fillId="34" borderId="95" xfId="0" applyNumberFormat="1" applyFont="1" applyFill="1" applyBorder="1" applyAlignment="1" applyProtection="1">
      <alignment horizontal="center" vertical="center" wrapText="1"/>
      <protection/>
    </xf>
    <xf numFmtId="215" fontId="11" fillId="34" borderId="0" xfId="0" applyNumberFormat="1" applyFont="1" applyFill="1" applyBorder="1" applyAlignment="1" applyProtection="1">
      <alignment horizontal="center" vertical="center" wrapText="1"/>
      <protection/>
    </xf>
    <xf numFmtId="215" fontId="11" fillId="34" borderId="96" xfId="0" applyNumberFormat="1" applyFont="1" applyFill="1" applyBorder="1" applyAlignment="1" applyProtection="1">
      <alignment horizontal="center" vertical="center" wrapText="1"/>
      <protection/>
    </xf>
    <xf numFmtId="215" fontId="11" fillId="34" borderId="52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ont="1" applyFill="1" applyBorder="1" applyAlignment="1">
      <alignment horizontal="center" vertical="center" wrapText="1"/>
    </xf>
    <xf numFmtId="0" fontId="11" fillId="0" borderId="52" xfId="54" applyFont="1" applyBorder="1" applyAlignment="1">
      <alignment horizontal="center" vertical="center"/>
      <protection/>
    </xf>
    <xf numFmtId="0" fontId="11" fillId="0" borderId="87" xfId="54" applyFont="1" applyBorder="1" applyAlignment="1">
      <alignment horizontal="center" vertical="center"/>
      <protection/>
    </xf>
    <xf numFmtId="0" fontId="11" fillId="0" borderId="14" xfId="54" applyFont="1" applyBorder="1" applyAlignment="1">
      <alignment horizontal="center" vertical="center"/>
      <protection/>
    </xf>
    <xf numFmtId="0" fontId="0" fillId="0" borderId="11" xfId="0" applyBorder="1" applyAlignment="1">
      <alignment horizontal="center"/>
    </xf>
    <xf numFmtId="0" fontId="0" fillId="0" borderId="90" xfId="54" applyFont="1" applyBorder="1" applyAlignment="1">
      <alignment horizontal="center" vertical="center" wrapText="1"/>
      <protection/>
    </xf>
    <xf numFmtId="0" fontId="0" fillId="0" borderId="0" xfId="54" applyFont="1" applyAlignment="1">
      <alignment vertical="center"/>
      <protection/>
    </xf>
    <xf numFmtId="180" fontId="10" fillId="0" borderId="11" xfId="54" applyNumberFormat="1" applyFont="1" applyFill="1" applyBorder="1" applyAlignment="1" applyProtection="1">
      <alignment horizontal="center" vertical="center" wrapText="1"/>
      <protection/>
    </xf>
    <xf numFmtId="180" fontId="2" fillId="0" borderId="19" xfId="54" applyNumberFormat="1" applyFont="1" applyFill="1" applyBorder="1" applyAlignment="1" applyProtection="1">
      <alignment horizontal="center" vertical="center" wrapText="1"/>
      <protection/>
    </xf>
    <xf numFmtId="180" fontId="2" fillId="0" borderId="25" xfId="54" applyNumberFormat="1" applyFont="1" applyFill="1" applyBorder="1" applyAlignment="1" applyProtection="1">
      <alignment horizontal="center" vertical="center" wrapText="1"/>
      <protection/>
    </xf>
    <xf numFmtId="180" fontId="2" fillId="0" borderId="50" xfId="54" applyNumberFormat="1" applyFont="1" applyFill="1" applyBorder="1" applyAlignment="1" applyProtection="1">
      <alignment horizontal="center" vertical="center"/>
      <protection/>
    </xf>
    <xf numFmtId="0" fontId="2" fillId="0" borderId="11" xfId="54" applyNumberFormat="1" applyFont="1" applyFill="1" applyBorder="1" applyAlignment="1" applyProtection="1">
      <alignment horizontal="center" vertical="center" textRotation="90"/>
      <protection/>
    </xf>
    <xf numFmtId="180" fontId="2" fillId="0" borderId="11" xfId="54" applyNumberFormat="1" applyFont="1" applyFill="1" applyBorder="1" applyAlignment="1" applyProtection="1">
      <alignment horizontal="center" textRotation="90" wrapText="1"/>
      <protection/>
    </xf>
    <xf numFmtId="0" fontId="2" fillId="0" borderId="42" xfId="0" applyNumberFormat="1" applyFont="1" applyFill="1" applyBorder="1" applyAlignment="1" applyProtection="1">
      <alignment horizontal="right" vertical="center"/>
      <protection/>
    </xf>
    <xf numFmtId="0" fontId="2" fillId="0" borderId="57" xfId="0" applyNumberFormat="1" applyFont="1" applyFill="1" applyBorder="1" applyAlignment="1" applyProtection="1">
      <alignment horizontal="right" vertical="center"/>
      <protection/>
    </xf>
    <xf numFmtId="180" fontId="6" fillId="0" borderId="52" xfId="0" applyNumberFormat="1" applyFont="1" applyFill="1" applyBorder="1" applyAlignment="1" applyProtection="1">
      <alignment horizontal="center" vertical="center"/>
      <protection/>
    </xf>
    <xf numFmtId="180" fontId="6" fillId="0" borderId="87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52" xfId="0" applyNumberFormat="1" applyFont="1" applyFill="1" applyBorder="1" applyAlignment="1" applyProtection="1">
      <alignment horizontal="center" vertical="center"/>
      <protection/>
    </xf>
    <xf numFmtId="0" fontId="6" fillId="0" borderId="87" xfId="0" applyNumberFormat="1" applyFont="1" applyFill="1" applyBorder="1" applyAlignment="1" applyProtection="1">
      <alignment horizontal="center" vertical="center"/>
      <protection/>
    </xf>
    <xf numFmtId="0" fontId="11" fillId="0" borderId="53" xfId="0" applyFont="1" applyBorder="1" applyAlignment="1">
      <alignment horizontal="center" wrapText="1"/>
    </xf>
    <xf numFmtId="0" fontId="11" fillId="0" borderId="94" xfId="0" applyFont="1" applyBorder="1" applyAlignment="1">
      <alignment horizontal="center" wrapText="1"/>
    </xf>
    <xf numFmtId="0" fontId="93" fillId="0" borderId="52" xfId="0" applyFont="1" applyBorder="1" applyAlignment="1">
      <alignment horizontal="center" vertical="center"/>
    </xf>
    <xf numFmtId="0" fontId="93" fillId="0" borderId="87" xfId="0" applyFont="1" applyBorder="1" applyAlignment="1">
      <alignment horizontal="center" vertical="center"/>
    </xf>
    <xf numFmtId="215" fontId="11" fillId="0" borderId="91" xfId="0" applyNumberFormat="1" applyFont="1" applyFill="1" applyBorder="1" applyAlignment="1" applyProtection="1">
      <alignment horizontal="center" vertical="center" wrapText="1"/>
      <protection/>
    </xf>
    <xf numFmtId="215" fontId="11" fillId="0" borderId="31" xfId="0" applyNumberFormat="1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>
      <alignment horizontal="center" vertical="center" wrapText="1"/>
    </xf>
    <xf numFmtId="49" fontId="11" fillId="0" borderId="99" xfId="0" applyNumberFormat="1" applyFont="1" applyFill="1" applyBorder="1" applyAlignment="1">
      <alignment horizontal="center" vertical="center"/>
    </xf>
    <xf numFmtId="49" fontId="11" fillId="0" borderId="100" xfId="0" applyNumberFormat="1" applyFont="1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3" xfId="0" applyNumberFormat="1" applyFont="1" applyFill="1" applyBorder="1" applyAlignment="1" applyProtection="1">
      <alignment horizontal="center" vertical="center" wrapText="1"/>
      <protection/>
    </xf>
    <xf numFmtId="180" fontId="2" fillId="0" borderId="94" xfId="0" applyNumberFormat="1" applyFont="1" applyFill="1" applyBorder="1" applyAlignment="1" applyProtection="1">
      <alignment horizontal="center" vertical="center" wrapText="1"/>
      <protection/>
    </xf>
    <xf numFmtId="180" fontId="2" fillId="0" borderId="93" xfId="0" applyNumberFormat="1" applyFont="1" applyFill="1" applyBorder="1" applyAlignment="1" applyProtection="1">
      <alignment horizontal="center" vertical="center" wrapText="1"/>
      <protection/>
    </xf>
    <xf numFmtId="180" fontId="2" fillId="0" borderId="99" xfId="0" applyNumberFormat="1" applyFont="1" applyFill="1" applyBorder="1" applyAlignment="1" applyProtection="1">
      <alignment horizontal="center" vertical="center" wrapText="1"/>
      <protection/>
    </xf>
    <xf numFmtId="180" fontId="2" fillId="0" borderId="100" xfId="0" applyNumberFormat="1" applyFont="1" applyFill="1" applyBorder="1" applyAlignment="1" applyProtection="1">
      <alignment horizontal="center" vertical="center" wrapText="1"/>
      <protection/>
    </xf>
    <xf numFmtId="180" fontId="2" fillId="0" borderId="101" xfId="0" applyNumberFormat="1" applyFont="1" applyFill="1" applyBorder="1" applyAlignment="1" applyProtection="1">
      <alignment horizontal="center" vertical="center" wrapText="1"/>
      <protection/>
    </xf>
    <xf numFmtId="180" fontId="2" fillId="0" borderId="1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6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4" xfId="0" applyNumberFormat="1" applyFont="1" applyFill="1" applyBorder="1" applyAlignment="1" applyProtection="1">
      <alignment horizontal="center" textRotation="90" wrapText="1"/>
      <protection/>
    </xf>
    <xf numFmtId="180" fontId="2" fillId="0" borderId="31" xfId="0" applyNumberFormat="1" applyFont="1" applyFill="1" applyBorder="1" applyAlignment="1" applyProtection="1">
      <alignment horizontal="center" textRotation="90" wrapText="1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180" fontId="2" fillId="0" borderId="90" xfId="0" applyNumberFormat="1" applyFont="1" applyFill="1" applyBorder="1" applyAlignment="1" applyProtection="1">
      <alignment horizontal="center" vertical="center" wrapText="1"/>
      <protection/>
    </xf>
    <xf numFmtId="180" fontId="10" fillId="0" borderId="52" xfId="0" applyNumberFormat="1" applyFont="1" applyFill="1" applyBorder="1" applyAlignment="1" applyProtection="1">
      <alignment horizontal="center" vertical="center" wrapText="1"/>
      <protection/>
    </xf>
    <xf numFmtId="180" fontId="10" fillId="0" borderId="87" xfId="0" applyNumberFormat="1" applyFont="1" applyFill="1" applyBorder="1" applyAlignment="1" applyProtection="1">
      <alignment horizontal="center" vertical="center" wrapText="1"/>
      <protection/>
    </xf>
    <xf numFmtId="180" fontId="10" fillId="0" borderId="94" xfId="0" applyNumberFormat="1" applyFont="1" applyFill="1" applyBorder="1" applyAlignment="1" applyProtection="1">
      <alignment horizontal="center" vertical="center" wrapText="1"/>
      <protection/>
    </xf>
    <xf numFmtId="18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textRotation="90"/>
      <protection/>
    </xf>
    <xf numFmtId="0" fontId="2" fillId="0" borderId="91" xfId="0" applyNumberFormat="1" applyFont="1" applyFill="1" applyBorder="1" applyAlignment="1" applyProtection="1">
      <alignment horizontal="center" vertical="center" textRotation="90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35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8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98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2" xfId="0" applyNumberFormat="1" applyFont="1" applyFill="1" applyBorder="1" applyAlignment="1" applyProtection="1">
      <alignment horizontal="center" vertical="center"/>
      <protection/>
    </xf>
    <xf numFmtId="180" fontId="2" fillId="0" borderId="87" xfId="0" applyNumberFormat="1" applyFont="1" applyFill="1" applyBorder="1" applyAlignment="1" applyProtection="1">
      <alignment horizontal="center" vertical="center"/>
      <protection/>
    </xf>
    <xf numFmtId="180" fontId="2" fillId="0" borderId="51" xfId="0" applyNumberFormat="1" applyFont="1" applyFill="1" applyBorder="1" applyAlignment="1" applyProtection="1">
      <alignment horizontal="center" vertical="center"/>
      <protection/>
    </xf>
    <xf numFmtId="180" fontId="2" fillId="0" borderId="61" xfId="0" applyNumberFormat="1" applyFont="1" applyFill="1" applyBorder="1" applyAlignment="1" applyProtection="1">
      <alignment horizontal="center" vertical="center"/>
      <protection/>
    </xf>
    <xf numFmtId="180" fontId="2" fillId="0" borderId="55" xfId="0" applyNumberFormat="1" applyFont="1" applyFill="1" applyBorder="1" applyAlignment="1" applyProtection="1">
      <alignment horizontal="center" vertical="center"/>
      <protection/>
    </xf>
    <xf numFmtId="180" fontId="2" fillId="0" borderId="82" xfId="0" applyNumberFormat="1" applyFont="1" applyFill="1" applyBorder="1" applyAlignment="1" applyProtection="1">
      <alignment horizontal="center" vertical="center"/>
      <protection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180" fontId="2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29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32" xfId="0" applyNumberFormat="1" applyFont="1" applyFill="1" applyBorder="1" applyAlignment="1" applyProtection="1">
      <alignment horizontal="center" vertical="center" textRotation="90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154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154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3154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3154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9315450" y="2028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34375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8334375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13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334375" y="2667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+2*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31"/>
  <sheetViews>
    <sheetView zoomScale="70" zoomScaleNormal="70" zoomScaleSheetLayoutView="64" zoomScalePageLayoutView="0" workbookViewId="0" topLeftCell="A1">
      <selection activeCell="O9" sqref="O9"/>
    </sheetView>
  </sheetViews>
  <sheetFormatPr defaultColWidth="3.25390625" defaultRowHeight="12.75"/>
  <cols>
    <col min="1" max="1" width="5.25390625" style="1" customWidth="1"/>
    <col min="2" max="2" width="4.25390625" style="1" customWidth="1"/>
    <col min="3" max="4" width="4.625" style="1" customWidth="1"/>
    <col min="5" max="5" width="5.375" style="1" customWidth="1"/>
    <col min="6" max="6" width="5.625" style="1" bestFit="1" customWidth="1"/>
    <col min="7" max="7" width="6.75390625" style="1" customWidth="1"/>
    <col min="8" max="8" width="7.25390625" style="1" customWidth="1"/>
    <col min="9" max="9" width="6.75390625" style="1" customWidth="1"/>
    <col min="10" max="11" width="5.75390625" style="1" customWidth="1"/>
    <col min="12" max="12" width="5.375" style="1" customWidth="1"/>
    <col min="13" max="13" width="5.625" style="1" customWidth="1"/>
    <col min="14" max="14" width="5.25390625" style="1" customWidth="1"/>
    <col min="15" max="15" width="5.625" style="1" customWidth="1"/>
    <col min="16" max="16" width="7.25390625" style="1" customWidth="1"/>
    <col min="17" max="17" width="5.75390625" style="1" customWidth="1"/>
    <col min="18" max="18" width="4.75390625" style="1" customWidth="1"/>
    <col min="19" max="20" width="5.00390625" style="1" customWidth="1"/>
    <col min="21" max="21" width="5.375" style="1" customWidth="1"/>
    <col min="22" max="22" width="5.625" style="1" customWidth="1"/>
    <col min="23" max="25" width="5.25390625" style="1" customWidth="1"/>
    <col min="26" max="26" width="4.25390625" style="1" customWidth="1"/>
    <col min="27" max="29" width="4.75390625" style="1" customWidth="1"/>
    <col min="30" max="30" width="3.7539062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7" width="4.75390625" style="1" customWidth="1"/>
    <col min="38" max="38" width="4.00390625" style="1" customWidth="1"/>
    <col min="39" max="39" width="5.75390625" style="1" customWidth="1"/>
    <col min="40" max="40" width="6.25390625" style="1" customWidth="1"/>
    <col min="41" max="41" width="5.00390625" style="1" customWidth="1"/>
    <col min="42" max="44" width="4.25390625" style="1" customWidth="1"/>
    <col min="45" max="45" width="4.625" style="1" customWidth="1"/>
    <col min="46" max="46" width="4.75390625" style="1" customWidth="1"/>
    <col min="47" max="47" width="4.625" style="1" customWidth="1"/>
    <col min="48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ht="25.5" customHeight="1">
      <c r="A1" s="924"/>
      <c r="B1" s="924"/>
      <c r="C1" s="924"/>
      <c r="D1" s="924"/>
      <c r="E1" s="924"/>
      <c r="F1" s="924"/>
      <c r="G1" s="924"/>
      <c r="H1" s="924"/>
      <c r="I1" s="924"/>
      <c r="J1" s="924"/>
      <c r="K1" s="924"/>
      <c r="L1" s="924"/>
      <c r="M1" s="924"/>
      <c r="N1" s="924"/>
      <c r="O1" s="924"/>
      <c r="P1" s="925" t="s">
        <v>56</v>
      </c>
      <c r="Q1" s="925"/>
      <c r="R1" s="925"/>
      <c r="S1" s="925"/>
      <c r="T1" s="925"/>
      <c r="U1" s="925"/>
      <c r="V1" s="925"/>
      <c r="W1" s="925"/>
      <c r="X1" s="925"/>
      <c r="Y1" s="925"/>
      <c r="Z1" s="925"/>
      <c r="AA1" s="925"/>
      <c r="AB1" s="925"/>
      <c r="AC1" s="925"/>
      <c r="AD1" s="925"/>
      <c r="AE1" s="925"/>
      <c r="AF1" s="925"/>
      <c r="AG1" s="925"/>
      <c r="AH1" s="925"/>
      <c r="AI1" s="925"/>
      <c r="AJ1" s="925"/>
      <c r="AK1" s="925"/>
      <c r="AL1" s="925"/>
      <c r="AM1" s="925"/>
      <c r="AN1" s="925"/>
      <c r="AO1" s="926"/>
      <c r="AP1" s="926"/>
      <c r="AQ1" s="926"/>
      <c r="AR1" s="926"/>
      <c r="AS1" s="926"/>
      <c r="AT1" s="926"/>
      <c r="AU1" s="926"/>
      <c r="AV1" s="926"/>
      <c r="AW1" s="926"/>
      <c r="AX1" s="926"/>
      <c r="AY1" s="926"/>
      <c r="AZ1" s="926"/>
      <c r="BA1" s="926"/>
    </row>
    <row r="2" spans="1:53" ht="24" customHeight="1">
      <c r="A2" s="923" t="s">
        <v>136</v>
      </c>
      <c r="B2" s="923"/>
      <c r="C2" s="923"/>
      <c r="D2" s="923"/>
      <c r="E2" s="923"/>
      <c r="F2" s="923"/>
      <c r="G2" s="923"/>
      <c r="H2" s="923"/>
      <c r="I2" s="923"/>
      <c r="J2" s="923"/>
      <c r="K2" s="923"/>
      <c r="L2" s="923"/>
      <c r="M2" s="923"/>
      <c r="N2" s="923"/>
      <c r="O2" s="923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926"/>
      <c r="AP2" s="926"/>
      <c r="AQ2" s="926"/>
      <c r="AR2" s="926"/>
      <c r="AS2" s="926"/>
      <c r="AT2" s="926"/>
      <c r="AU2" s="926"/>
      <c r="AV2" s="926"/>
      <c r="AW2" s="926"/>
      <c r="AX2" s="926"/>
      <c r="AY2" s="926"/>
      <c r="AZ2" s="926"/>
      <c r="BA2" s="926"/>
    </row>
    <row r="3" spans="1:53" ht="30.75">
      <c r="A3" s="923" t="s">
        <v>137</v>
      </c>
      <c r="B3" s="923"/>
      <c r="C3" s="923"/>
      <c r="D3" s="923"/>
      <c r="E3" s="923"/>
      <c r="F3" s="923"/>
      <c r="G3" s="923"/>
      <c r="H3" s="923"/>
      <c r="I3" s="923"/>
      <c r="J3" s="923"/>
      <c r="K3" s="923"/>
      <c r="L3" s="923"/>
      <c r="M3" s="923"/>
      <c r="N3" s="923"/>
      <c r="O3" s="923"/>
      <c r="P3" s="932" t="s">
        <v>16</v>
      </c>
      <c r="Q3" s="932"/>
      <c r="R3" s="932"/>
      <c r="S3" s="932"/>
      <c r="T3" s="932"/>
      <c r="U3" s="932"/>
      <c r="V3" s="932"/>
      <c r="W3" s="932"/>
      <c r="X3" s="932"/>
      <c r="Y3" s="932"/>
      <c r="Z3" s="932"/>
      <c r="AA3" s="932"/>
      <c r="AB3" s="932"/>
      <c r="AC3" s="932"/>
      <c r="AD3" s="932"/>
      <c r="AE3" s="932"/>
      <c r="AF3" s="932"/>
      <c r="AG3" s="932"/>
      <c r="AH3" s="932"/>
      <c r="AI3" s="932"/>
      <c r="AJ3" s="932"/>
      <c r="AK3" s="932"/>
      <c r="AL3" s="932"/>
      <c r="AM3" s="932"/>
      <c r="AN3" s="932"/>
      <c r="AO3" s="926"/>
      <c r="AP3" s="926"/>
      <c r="AQ3" s="926"/>
      <c r="AR3" s="926"/>
      <c r="AS3" s="926"/>
      <c r="AT3" s="926"/>
      <c r="AU3" s="926"/>
      <c r="AV3" s="926"/>
      <c r="AW3" s="926"/>
      <c r="AX3" s="926"/>
      <c r="AY3" s="926"/>
      <c r="AZ3" s="926"/>
      <c r="BA3" s="926"/>
    </row>
    <row r="4" spans="1:53" ht="23.25">
      <c r="A4" s="923" t="s">
        <v>221</v>
      </c>
      <c r="B4" s="923"/>
      <c r="C4" s="923"/>
      <c r="D4" s="923"/>
      <c r="E4" s="923"/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927" t="s">
        <v>135</v>
      </c>
      <c r="AO4" s="928"/>
      <c r="AP4" s="928"/>
      <c r="AQ4" s="928"/>
      <c r="AR4" s="928"/>
      <c r="AS4" s="928"/>
      <c r="AT4" s="928"/>
      <c r="AU4" s="928"/>
      <c r="AV4" s="928"/>
      <c r="AW4" s="928"/>
      <c r="AX4" s="928"/>
      <c r="AY4" s="928"/>
      <c r="AZ4" s="928"/>
      <c r="BA4" s="928"/>
    </row>
    <row r="5" spans="1:53" ht="27" customHeight="1">
      <c r="A5" s="930" t="s">
        <v>147</v>
      </c>
      <c r="B5" s="930"/>
      <c r="C5" s="930"/>
      <c r="D5" s="930"/>
      <c r="E5" s="930"/>
      <c r="F5" s="930"/>
      <c r="G5" s="930"/>
      <c r="H5" s="930"/>
      <c r="I5" s="930"/>
      <c r="J5" s="930"/>
      <c r="K5" s="930"/>
      <c r="L5" s="930"/>
      <c r="M5" s="930"/>
      <c r="N5" s="930"/>
      <c r="O5" s="930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928"/>
      <c r="AO5" s="928"/>
      <c r="AP5" s="928"/>
      <c r="AQ5" s="928"/>
      <c r="AR5" s="928"/>
      <c r="AS5" s="928"/>
      <c r="AT5" s="928"/>
      <c r="AU5" s="928"/>
      <c r="AV5" s="928"/>
      <c r="AW5" s="928"/>
      <c r="AX5" s="928"/>
      <c r="AY5" s="928"/>
      <c r="AZ5" s="928"/>
      <c r="BA5" s="928"/>
    </row>
    <row r="6" spans="1:53" s="126" customFormat="1" ht="27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929"/>
      <c r="AO6" s="929"/>
      <c r="AP6" s="929"/>
      <c r="AQ6" s="929"/>
      <c r="AR6" s="929"/>
      <c r="AS6" s="929"/>
      <c r="AT6" s="929"/>
      <c r="AU6" s="929"/>
      <c r="AV6" s="929"/>
      <c r="AW6" s="929"/>
      <c r="AX6" s="929"/>
      <c r="AY6" s="929"/>
      <c r="AZ6" s="929"/>
      <c r="BA6" s="929"/>
    </row>
    <row r="7" spans="1:53" s="126" customFormat="1" ht="27" customHeight="1">
      <c r="A7" s="931" t="s">
        <v>32</v>
      </c>
      <c r="B7" s="931"/>
      <c r="C7" s="931"/>
      <c r="D7" s="931"/>
      <c r="E7" s="931"/>
      <c r="F7" s="931"/>
      <c r="G7" s="931"/>
      <c r="H7" s="931"/>
      <c r="I7" s="931"/>
      <c r="J7" s="931"/>
      <c r="K7" s="931"/>
      <c r="L7" s="931"/>
      <c r="M7" s="931"/>
      <c r="N7" s="931"/>
      <c r="O7" s="931"/>
      <c r="P7" s="933" t="s">
        <v>57</v>
      </c>
      <c r="Q7" s="934"/>
      <c r="R7" s="934"/>
      <c r="S7" s="934"/>
      <c r="T7" s="934"/>
      <c r="U7" s="934"/>
      <c r="V7" s="934"/>
      <c r="W7" s="934"/>
      <c r="X7" s="934"/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4"/>
      <c r="AJ7" s="934"/>
      <c r="AK7" s="934"/>
      <c r="AL7" s="934"/>
      <c r="AM7" s="934"/>
      <c r="AN7" s="929"/>
      <c r="AO7" s="929"/>
      <c r="AP7" s="929"/>
      <c r="AQ7" s="929"/>
      <c r="AR7" s="929"/>
      <c r="AS7" s="929"/>
      <c r="AT7" s="929"/>
      <c r="AU7" s="929"/>
      <c r="AV7" s="929"/>
      <c r="AW7" s="929"/>
      <c r="AX7" s="929"/>
      <c r="AY7" s="929"/>
      <c r="AZ7" s="929"/>
      <c r="BA7" s="929"/>
    </row>
    <row r="8" spans="1:53" s="126" customFormat="1" ht="24.75" customHeight="1">
      <c r="A8" s="923" t="s">
        <v>138</v>
      </c>
      <c r="B8" s="923"/>
      <c r="C8" s="923"/>
      <c r="D8" s="923"/>
      <c r="E8" s="923"/>
      <c r="F8" s="923"/>
      <c r="G8" s="923"/>
      <c r="H8" s="923"/>
      <c r="I8" s="923"/>
      <c r="J8" s="923"/>
      <c r="K8" s="923"/>
      <c r="L8" s="923"/>
      <c r="M8" s="923"/>
      <c r="N8" s="923"/>
      <c r="O8" s="923"/>
      <c r="P8" s="920" t="s">
        <v>241</v>
      </c>
      <c r="Q8" s="920"/>
      <c r="R8" s="920"/>
      <c r="S8" s="920"/>
      <c r="T8" s="920"/>
      <c r="U8" s="920"/>
      <c r="V8" s="920"/>
      <c r="W8" s="920"/>
      <c r="X8" s="920"/>
      <c r="Y8" s="920"/>
      <c r="Z8" s="920"/>
      <c r="AA8" s="920"/>
      <c r="AB8" s="920"/>
      <c r="AC8" s="920"/>
      <c r="AD8" s="920"/>
      <c r="AE8" s="920"/>
      <c r="AF8" s="920"/>
      <c r="AG8" s="920"/>
      <c r="AH8" s="920"/>
      <c r="AI8" s="920"/>
      <c r="AJ8" s="920"/>
      <c r="AK8" s="920"/>
      <c r="AL8" s="920"/>
      <c r="AM8" s="920"/>
      <c r="AN8" s="939" t="s">
        <v>185</v>
      </c>
      <c r="AO8" s="940"/>
      <c r="AP8" s="940"/>
      <c r="AQ8" s="940"/>
      <c r="AR8" s="940"/>
      <c r="AS8" s="940"/>
      <c r="AT8" s="940"/>
      <c r="AU8" s="940"/>
      <c r="AV8" s="940"/>
      <c r="AW8" s="940"/>
      <c r="AX8" s="940"/>
      <c r="AY8" s="940"/>
      <c r="AZ8" s="940"/>
      <c r="BA8" s="940"/>
    </row>
    <row r="9" spans="16:53" s="126" customFormat="1" ht="21.75" customHeight="1">
      <c r="P9" s="920" t="s">
        <v>133</v>
      </c>
      <c r="Q9" s="941"/>
      <c r="R9" s="941"/>
      <c r="S9" s="941"/>
      <c r="T9" s="941"/>
      <c r="U9" s="941"/>
      <c r="V9" s="941"/>
      <c r="W9" s="941"/>
      <c r="X9" s="941"/>
      <c r="Y9" s="941"/>
      <c r="Z9" s="941"/>
      <c r="AA9" s="941"/>
      <c r="AB9" s="941"/>
      <c r="AC9" s="941"/>
      <c r="AD9" s="941"/>
      <c r="AE9" s="941"/>
      <c r="AF9" s="941"/>
      <c r="AG9" s="941"/>
      <c r="AH9" s="941"/>
      <c r="AI9" s="941"/>
      <c r="AJ9" s="941"/>
      <c r="AK9" s="941"/>
      <c r="AL9" s="67"/>
      <c r="AM9" s="67"/>
      <c r="AN9" s="942" t="s">
        <v>93</v>
      </c>
      <c r="AO9" s="942"/>
      <c r="AP9" s="942"/>
      <c r="AQ9" s="942"/>
      <c r="AR9" s="942"/>
      <c r="AS9" s="942"/>
      <c r="AT9" s="942"/>
      <c r="AU9" s="942"/>
      <c r="AV9" s="942"/>
      <c r="AW9" s="942"/>
      <c r="AX9" s="942"/>
      <c r="AY9" s="942"/>
      <c r="AZ9" s="942"/>
      <c r="BA9" s="942"/>
    </row>
    <row r="10" spans="16:53" s="126" customFormat="1" ht="22.5" customHeight="1">
      <c r="P10" s="944" t="s">
        <v>134</v>
      </c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67"/>
      <c r="AL10" s="67"/>
      <c r="AM10" s="67"/>
      <c r="AN10" s="943"/>
      <c r="AO10" s="943"/>
      <c r="AP10" s="943"/>
      <c r="AQ10" s="943"/>
      <c r="AR10" s="943"/>
      <c r="AS10" s="943"/>
      <c r="AT10" s="943"/>
      <c r="AU10" s="943"/>
      <c r="AV10" s="943"/>
      <c r="AW10" s="943"/>
      <c r="AX10" s="943"/>
      <c r="AY10" s="943"/>
      <c r="AZ10" s="943"/>
      <c r="BA10" s="943"/>
    </row>
    <row r="11" spans="16:53" s="126" customFormat="1" ht="35.25" customHeight="1">
      <c r="P11" s="921" t="s">
        <v>148</v>
      </c>
      <c r="Q11" s="922"/>
      <c r="R11" s="922"/>
      <c r="S11" s="922"/>
      <c r="T11" s="922"/>
      <c r="U11" s="922"/>
      <c r="V11" s="922"/>
      <c r="W11" s="922"/>
      <c r="X11" s="922"/>
      <c r="Y11" s="922"/>
      <c r="Z11" s="922"/>
      <c r="AA11" s="922"/>
      <c r="AB11" s="922"/>
      <c r="AC11" s="922"/>
      <c r="AD11" s="922"/>
      <c r="AE11" s="922"/>
      <c r="AF11" s="922"/>
      <c r="AG11" s="922"/>
      <c r="AH11" s="922"/>
      <c r="AI11" s="922"/>
      <c r="AJ11" s="922"/>
      <c r="AK11" s="922"/>
      <c r="AL11" s="922"/>
      <c r="AM11" s="922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</row>
    <row r="12" spans="14:53" s="126" customFormat="1" ht="21.75" customHeight="1">
      <c r="N12" s="182"/>
      <c r="O12" s="182"/>
      <c r="P12" s="921" t="s">
        <v>149</v>
      </c>
      <c r="Q12" s="922"/>
      <c r="R12" s="922"/>
      <c r="S12" s="922"/>
      <c r="T12" s="922"/>
      <c r="U12" s="922"/>
      <c r="V12" s="922"/>
      <c r="W12" s="922"/>
      <c r="X12" s="922"/>
      <c r="Y12" s="922"/>
      <c r="Z12" s="922"/>
      <c r="AA12" s="922"/>
      <c r="AB12" s="922"/>
      <c r="AC12" s="922"/>
      <c r="AD12" s="922"/>
      <c r="AE12" s="922"/>
      <c r="AF12" s="922"/>
      <c r="AG12" s="922"/>
      <c r="AH12" s="922"/>
      <c r="AI12" s="922"/>
      <c r="AJ12" s="922"/>
      <c r="AK12" s="922"/>
      <c r="AL12" s="922"/>
      <c r="AM12" s="922"/>
      <c r="AN12" s="182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</row>
    <row r="13" spans="16:53" s="126" customFormat="1" ht="21.75" customHeight="1">
      <c r="P13" s="938"/>
      <c r="Q13" s="938"/>
      <c r="R13" s="938"/>
      <c r="S13" s="938"/>
      <c r="T13" s="938"/>
      <c r="U13" s="938"/>
      <c r="V13" s="938"/>
      <c r="W13" s="938"/>
      <c r="X13" s="938"/>
      <c r="Y13" s="938"/>
      <c r="Z13" s="938"/>
      <c r="AA13" s="938"/>
      <c r="AB13" s="938"/>
      <c r="AC13" s="938"/>
      <c r="AD13" s="938"/>
      <c r="AE13" s="938"/>
      <c r="AF13" s="938"/>
      <c r="AG13" s="938"/>
      <c r="AH13" s="938"/>
      <c r="AI13" s="938"/>
      <c r="AJ13" s="938"/>
      <c r="AK13" s="938"/>
      <c r="AL13" s="938"/>
      <c r="AM13" s="93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</row>
    <row r="14" spans="16:53" s="126" customFormat="1" ht="21.75" customHeight="1">
      <c r="P14" s="936" t="s">
        <v>94</v>
      </c>
      <c r="Q14" s="937"/>
      <c r="R14" s="937"/>
      <c r="S14" s="937"/>
      <c r="T14" s="937"/>
      <c r="U14" s="937"/>
      <c r="V14" s="937"/>
      <c r="W14" s="937"/>
      <c r="X14" s="937"/>
      <c r="Y14" s="937"/>
      <c r="Z14" s="937"/>
      <c r="AA14" s="937"/>
      <c r="AB14" s="937"/>
      <c r="AC14" s="937"/>
      <c r="AD14" s="937"/>
      <c r="AE14" s="937"/>
      <c r="AF14" s="937"/>
      <c r="AG14" s="937"/>
      <c r="AH14" s="937"/>
      <c r="AI14" s="937"/>
      <c r="AJ14" s="937"/>
      <c r="AK14" s="937"/>
      <c r="AL14" s="937"/>
      <c r="AM14" s="937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</row>
    <row r="15" spans="41:53" s="126" customFormat="1" ht="18.75"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</row>
    <row r="16" spans="1:53" s="126" customFormat="1" ht="18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ht="31.5" customHeight="1">
      <c r="A17" s="935" t="s">
        <v>99</v>
      </c>
      <c r="B17" s="935"/>
      <c r="C17" s="935"/>
      <c r="D17" s="935"/>
      <c r="E17" s="935"/>
      <c r="F17" s="935"/>
      <c r="G17" s="935"/>
      <c r="H17" s="935"/>
      <c r="I17" s="935"/>
      <c r="J17" s="935"/>
      <c r="K17" s="935"/>
      <c r="L17" s="935"/>
      <c r="M17" s="935"/>
      <c r="N17" s="935"/>
      <c r="O17" s="935"/>
      <c r="P17" s="935"/>
      <c r="Q17" s="935"/>
      <c r="R17" s="935"/>
      <c r="S17" s="935"/>
      <c r="T17" s="935"/>
      <c r="U17" s="935"/>
      <c r="V17" s="935"/>
      <c r="W17" s="935"/>
      <c r="X17" s="935"/>
      <c r="Y17" s="935"/>
      <c r="Z17" s="93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  <c r="AM17" s="935"/>
      <c r="AN17" s="935"/>
      <c r="AO17" s="935"/>
      <c r="AP17" s="935"/>
      <c r="AQ17" s="935"/>
      <c r="AR17" s="935"/>
      <c r="AS17" s="935"/>
      <c r="AT17" s="935"/>
      <c r="AU17" s="935"/>
      <c r="AV17" s="935"/>
      <c r="AW17" s="935"/>
      <c r="AX17" s="935"/>
      <c r="AY17" s="935"/>
      <c r="AZ17" s="935"/>
      <c r="BA17" s="935"/>
    </row>
    <row r="18" spans="1:53" ht="19.5" customHeight="1">
      <c r="A18" s="946" t="s">
        <v>12</v>
      </c>
      <c r="B18" s="947" t="s">
        <v>0</v>
      </c>
      <c r="C18" s="947"/>
      <c r="D18" s="947"/>
      <c r="E18" s="947"/>
      <c r="F18" s="947" t="s">
        <v>1</v>
      </c>
      <c r="G18" s="947"/>
      <c r="H18" s="947"/>
      <c r="I18" s="947"/>
      <c r="J18" s="947" t="s">
        <v>2</v>
      </c>
      <c r="K18" s="947"/>
      <c r="L18" s="947"/>
      <c r="M18" s="947"/>
      <c r="N18" s="947" t="s">
        <v>3</v>
      </c>
      <c r="O18" s="947"/>
      <c r="P18" s="947"/>
      <c r="Q18" s="947"/>
      <c r="R18" s="947"/>
      <c r="S18" s="948" t="s">
        <v>4</v>
      </c>
      <c r="T18" s="949"/>
      <c r="U18" s="949"/>
      <c r="V18" s="949"/>
      <c r="W18" s="950"/>
      <c r="X18" s="947" t="s">
        <v>5</v>
      </c>
      <c r="Y18" s="947"/>
      <c r="Z18" s="947"/>
      <c r="AA18" s="947"/>
      <c r="AB18" s="947" t="s">
        <v>6</v>
      </c>
      <c r="AC18" s="947"/>
      <c r="AD18" s="947"/>
      <c r="AE18" s="947"/>
      <c r="AF18" s="947" t="s">
        <v>7</v>
      </c>
      <c r="AG18" s="947"/>
      <c r="AH18" s="947"/>
      <c r="AI18" s="947"/>
      <c r="AJ18" s="948" t="s">
        <v>8</v>
      </c>
      <c r="AK18" s="949"/>
      <c r="AL18" s="949"/>
      <c r="AM18" s="949"/>
      <c r="AN18" s="950"/>
      <c r="AO18" s="947" t="s">
        <v>9</v>
      </c>
      <c r="AP18" s="947"/>
      <c r="AQ18" s="947"/>
      <c r="AR18" s="947"/>
      <c r="AS18" s="947" t="s">
        <v>10</v>
      </c>
      <c r="AT18" s="947"/>
      <c r="AU18" s="947"/>
      <c r="AV18" s="947"/>
      <c r="AW18" s="947" t="s">
        <v>11</v>
      </c>
      <c r="AX18" s="947"/>
      <c r="AY18" s="947"/>
      <c r="AZ18" s="947"/>
      <c r="BA18" s="947"/>
    </row>
    <row r="19" spans="1:53" ht="26.25" customHeight="1">
      <c r="A19" s="946"/>
      <c r="B19" s="131">
        <v>1</v>
      </c>
      <c r="C19" s="131">
        <v>2</v>
      </c>
      <c r="D19" s="131">
        <v>3</v>
      </c>
      <c r="E19" s="131">
        <v>4</v>
      </c>
      <c r="F19" s="131">
        <v>5</v>
      </c>
      <c r="G19" s="131">
        <v>6</v>
      </c>
      <c r="H19" s="131">
        <v>7</v>
      </c>
      <c r="I19" s="131">
        <v>8</v>
      </c>
      <c r="J19" s="131">
        <v>9</v>
      </c>
      <c r="K19" s="131">
        <v>10</v>
      </c>
      <c r="L19" s="131">
        <v>11</v>
      </c>
      <c r="M19" s="131">
        <v>12</v>
      </c>
      <c r="N19" s="131">
        <v>13</v>
      </c>
      <c r="O19" s="131">
        <v>14</v>
      </c>
      <c r="P19" s="131">
        <v>15</v>
      </c>
      <c r="Q19" s="131">
        <v>16</v>
      </c>
      <c r="R19" s="131">
        <v>17</v>
      </c>
      <c r="S19" s="131">
        <v>18</v>
      </c>
      <c r="T19" s="131">
        <v>19</v>
      </c>
      <c r="U19" s="131">
        <v>20</v>
      </c>
      <c r="V19" s="131">
        <v>21</v>
      </c>
      <c r="W19" s="131">
        <v>22</v>
      </c>
      <c r="X19" s="131">
        <v>23</v>
      </c>
      <c r="Y19" s="131">
        <v>24</v>
      </c>
      <c r="Z19" s="131">
        <v>25</v>
      </c>
      <c r="AA19" s="131">
        <v>26</v>
      </c>
      <c r="AB19" s="131">
        <v>27</v>
      </c>
      <c r="AC19" s="131">
        <v>28</v>
      </c>
      <c r="AD19" s="131">
        <v>29</v>
      </c>
      <c r="AE19" s="131">
        <v>30</v>
      </c>
      <c r="AF19" s="131">
        <v>31</v>
      </c>
      <c r="AG19" s="131">
        <v>32</v>
      </c>
      <c r="AH19" s="131">
        <v>33</v>
      </c>
      <c r="AI19" s="131">
        <v>34</v>
      </c>
      <c r="AJ19" s="131">
        <v>35</v>
      </c>
      <c r="AK19" s="131">
        <v>36</v>
      </c>
      <c r="AL19" s="131">
        <v>37</v>
      </c>
      <c r="AM19" s="131">
        <v>38</v>
      </c>
      <c r="AN19" s="131">
        <v>39</v>
      </c>
      <c r="AO19" s="131">
        <v>40</v>
      </c>
      <c r="AP19" s="131">
        <v>41</v>
      </c>
      <c r="AQ19" s="131">
        <v>42</v>
      </c>
      <c r="AR19" s="131">
        <v>43</v>
      </c>
      <c r="AS19" s="131">
        <v>44</v>
      </c>
      <c r="AT19" s="131">
        <v>45</v>
      </c>
      <c r="AU19" s="131">
        <v>46</v>
      </c>
      <c r="AV19" s="131">
        <v>47</v>
      </c>
      <c r="AW19" s="131">
        <v>48</v>
      </c>
      <c r="AX19" s="131">
        <v>49</v>
      </c>
      <c r="AY19" s="131">
        <v>50</v>
      </c>
      <c r="AZ19" s="131">
        <v>51</v>
      </c>
      <c r="BA19" s="131">
        <v>52</v>
      </c>
    </row>
    <row r="20" spans="1:53" ht="24" customHeight="1">
      <c r="A20" s="130">
        <v>1</v>
      </c>
      <c r="B20" s="569" t="s">
        <v>52</v>
      </c>
      <c r="C20" s="569" t="s">
        <v>52</v>
      </c>
      <c r="D20" s="569" t="s">
        <v>52</v>
      </c>
      <c r="E20" s="569" t="s">
        <v>52</v>
      </c>
      <c r="F20" s="569" t="s">
        <v>52</v>
      </c>
      <c r="G20" s="569" t="s">
        <v>52</v>
      </c>
      <c r="H20" s="569" t="s">
        <v>52</v>
      </c>
      <c r="I20" s="569" t="s">
        <v>52</v>
      </c>
      <c r="J20" s="569" t="s">
        <v>52</v>
      </c>
      <c r="K20" s="569" t="s">
        <v>52</v>
      </c>
      <c r="L20" s="569" t="s">
        <v>52</v>
      </c>
      <c r="M20" s="569" t="s">
        <v>52</v>
      </c>
      <c r="N20" s="569" t="s">
        <v>52</v>
      </c>
      <c r="O20" s="569" t="s">
        <v>52</v>
      </c>
      <c r="P20" s="569" t="s">
        <v>52</v>
      </c>
      <c r="Q20" s="570" t="s">
        <v>17</v>
      </c>
      <c r="R20" s="570" t="s">
        <v>17</v>
      </c>
      <c r="S20" s="570" t="s">
        <v>20</v>
      </c>
      <c r="T20" s="569" t="s">
        <v>52</v>
      </c>
      <c r="U20" s="569" t="s">
        <v>52</v>
      </c>
      <c r="V20" s="569" t="s">
        <v>52</v>
      </c>
      <c r="W20" s="569" t="s">
        <v>52</v>
      </c>
      <c r="X20" s="569" t="s">
        <v>52</v>
      </c>
      <c r="Y20" s="569" t="s">
        <v>52</v>
      </c>
      <c r="Z20" s="569" t="s">
        <v>52</v>
      </c>
      <c r="AA20" s="569" t="s">
        <v>52</v>
      </c>
      <c r="AB20" s="569" t="s">
        <v>52</v>
      </c>
      <c r="AC20" s="569" t="s">
        <v>145</v>
      </c>
      <c r="AD20" s="569" t="s">
        <v>20</v>
      </c>
      <c r="AE20" s="569" t="s">
        <v>20</v>
      </c>
      <c r="AF20" s="570" t="s">
        <v>20</v>
      </c>
      <c r="AG20" s="569" t="s">
        <v>52</v>
      </c>
      <c r="AH20" s="569" t="s">
        <v>52</v>
      </c>
      <c r="AI20" s="569" t="s">
        <v>52</v>
      </c>
      <c r="AJ20" s="569" t="s">
        <v>52</v>
      </c>
      <c r="AK20" s="569" t="s">
        <v>52</v>
      </c>
      <c r="AL20" s="569" t="s">
        <v>52</v>
      </c>
      <c r="AM20" s="569" t="s">
        <v>52</v>
      </c>
      <c r="AN20" s="569" t="s">
        <v>52</v>
      </c>
      <c r="AO20" s="569" t="s">
        <v>52</v>
      </c>
      <c r="AP20" s="570" t="s">
        <v>17</v>
      </c>
      <c r="AQ20" s="570" t="s">
        <v>17</v>
      </c>
      <c r="AR20" s="570" t="s">
        <v>17</v>
      </c>
      <c r="AS20" s="560" t="s">
        <v>20</v>
      </c>
      <c r="AT20" s="560" t="s">
        <v>20</v>
      </c>
      <c r="AU20" s="560" t="s">
        <v>20</v>
      </c>
      <c r="AV20" s="560" t="s">
        <v>20</v>
      </c>
      <c r="AW20" s="560" t="s">
        <v>20</v>
      </c>
      <c r="AX20" s="560" t="s">
        <v>20</v>
      </c>
      <c r="AY20" s="560" t="s">
        <v>20</v>
      </c>
      <c r="AZ20" s="560" t="s">
        <v>20</v>
      </c>
      <c r="BA20" s="560" t="s">
        <v>20</v>
      </c>
    </row>
    <row r="21" spans="1:53" ht="21.75" customHeight="1">
      <c r="A21" s="130">
        <v>2</v>
      </c>
      <c r="B21" s="569" t="s">
        <v>52</v>
      </c>
      <c r="C21" s="569" t="s">
        <v>52</v>
      </c>
      <c r="D21" s="569" t="s">
        <v>52</v>
      </c>
      <c r="E21" s="569" t="s">
        <v>52</v>
      </c>
      <c r="F21" s="569" t="s">
        <v>52</v>
      </c>
      <c r="G21" s="569" t="s">
        <v>52</v>
      </c>
      <c r="H21" s="569" t="s">
        <v>52</v>
      </c>
      <c r="I21" s="569" t="s">
        <v>52</v>
      </c>
      <c r="J21" s="569" t="s">
        <v>52</v>
      </c>
      <c r="K21" s="569" t="s">
        <v>52</v>
      </c>
      <c r="L21" s="569" t="s">
        <v>52</v>
      </c>
      <c r="M21" s="569" t="s">
        <v>52</v>
      </c>
      <c r="N21" s="569" t="s">
        <v>52</v>
      </c>
      <c r="O21" s="569" t="s">
        <v>52</v>
      </c>
      <c r="P21" s="569" t="s">
        <v>52</v>
      </c>
      <c r="Q21" s="572" t="s">
        <v>17</v>
      </c>
      <c r="R21" s="573" t="s">
        <v>17</v>
      </c>
      <c r="S21" s="572" t="s">
        <v>19</v>
      </c>
      <c r="T21" s="560" t="s">
        <v>19</v>
      </c>
      <c r="U21" s="560" t="s">
        <v>19</v>
      </c>
      <c r="V21" s="570" t="s">
        <v>19</v>
      </c>
      <c r="W21" s="570" t="s">
        <v>19</v>
      </c>
      <c r="X21" s="570" t="s">
        <v>13</v>
      </c>
      <c r="Y21" s="570" t="s">
        <v>13</v>
      </c>
      <c r="Z21" s="570" t="s">
        <v>13</v>
      </c>
      <c r="AA21" s="570" t="s">
        <v>13</v>
      </c>
      <c r="AB21" s="570" t="s">
        <v>13</v>
      </c>
      <c r="AC21" s="570" t="s">
        <v>13</v>
      </c>
      <c r="AD21" s="570" t="s">
        <v>13</v>
      </c>
      <c r="AE21" s="570" t="s">
        <v>13</v>
      </c>
      <c r="AF21" s="570" t="s">
        <v>13</v>
      </c>
      <c r="AG21" s="570" t="s">
        <v>13</v>
      </c>
      <c r="AH21" s="570" t="s">
        <v>13</v>
      </c>
      <c r="AI21" s="570" t="s">
        <v>13</v>
      </c>
      <c r="AJ21" s="570" t="s">
        <v>13</v>
      </c>
      <c r="AK21" s="570" t="s">
        <v>13</v>
      </c>
      <c r="AL21" s="570" t="s">
        <v>13</v>
      </c>
      <c r="AM21" s="570" t="s">
        <v>13</v>
      </c>
      <c r="AN21" s="571" t="s">
        <v>238</v>
      </c>
      <c r="AO21" s="571"/>
      <c r="AP21" s="571"/>
      <c r="AQ21" s="571"/>
      <c r="AR21" s="571"/>
      <c r="AS21" s="571"/>
      <c r="AT21" s="571"/>
      <c r="AU21" s="571"/>
      <c r="AV21" s="571"/>
      <c r="AW21" s="571"/>
      <c r="AX21" s="571"/>
      <c r="AY21" s="571"/>
      <c r="AZ21" s="571"/>
      <c r="BA21" s="571"/>
    </row>
    <row r="22" spans="1:53" ht="15.75" customHeight="1">
      <c r="A22" s="563"/>
      <c r="B22" s="564"/>
      <c r="C22" s="564"/>
      <c r="D22" s="564"/>
      <c r="E22" s="564"/>
      <c r="F22" s="564"/>
      <c r="G22" s="564"/>
      <c r="H22" s="564"/>
      <c r="I22" s="564"/>
      <c r="J22" s="564"/>
      <c r="K22" s="564"/>
      <c r="L22" s="564"/>
      <c r="M22" s="564"/>
      <c r="N22" s="564"/>
      <c r="O22" s="564"/>
      <c r="P22" s="564"/>
      <c r="Q22" s="565"/>
      <c r="R22" s="565"/>
      <c r="S22" s="467"/>
      <c r="T22" s="566"/>
      <c r="U22" s="566"/>
      <c r="V22" s="567"/>
      <c r="W22" s="567"/>
      <c r="X22" s="567"/>
      <c r="Y22" s="567"/>
      <c r="Z22" s="568"/>
      <c r="AA22" s="568"/>
      <c r="AB22" s="568"/>
      <c r="AC22" s="568"/>
      <c r="AD22" s="568"/>
      <c r="AE22" s="568"/>
      <c r="AF22" s="568"/>
      <c r="AG22" s="568"/>
      <c r="AH22" s="568"/>
      <c r="AI22" s="568"/>
      <c r="AJ22" s="568"/>
      <c r="AK22" s="568"/>
      <c r="AL22" s="568"/>
      <c r="AM22" s="568"/>
      <c r="AN22" s="568"/>
      <c r="AO22" s="568"/>
      <c r="AP22" s="568"/>
      <c r="AQ22" s="568"/>
      <c r="AR22" s="568"/>
      <c r="AS22" s="568"/>
      <c r="AT22" s="568"/>
      <c r="AU22" s="568"/>
      <c r="AV22" s="568"/>
      <c r="AW22" s="568"/>
      <c r="AX22" s="568"/>
      <c r="AY22" s="568"/>
      <c r="AZ22" s="568"/>
      <c r="BA22" s="568"/>
    </row>
    <row r="23" spans="1:53" ht="18.75" customHeight="1">
      <c r="A23" s="951" t="s">
        <v>239</v>
      </c>
      <c r="B23" s="951"/>
      <c r="C23" s="951"/>
      <c r="D23" s="951"/>
      <c r="E23" s="951"/>
      <c r="F23" s="951"/>
      <c r="G23" s="951"/>
      <c r="H23" s="951"/>
      <c r="I23" s="951"/>
      <c r="J23" s="951"/>
      <c r="K23" s="951"/>
      <c r="L23" s="951"/>
      <c r="M23" s="951"/>
      <c r="N23" s="951"/>
      <c r="O23" s="951"/>
      <c r="P23" s="951"/>
      <c r="Q23" s="951"/>
      <c r="R23" s="951"/>
      <c r="S23" s="951"/>
      <c r="T23" s="951"/>
      <c r="U23" s="951"/>
      <c r="V23" s="951"/>
      <c r="W23" s="951"/>
      <c r="X23" s="951"/>
      <c r="Y23" s="951"/>
      <c r="Z23" s="951"/>
      <c r="AA23" s="951"/>
      <c r="AB23" s="951"/>
      <c r="AC23" s="951"/>
      <c r="AD23" s="951"/>
      <c r="AE23" s="951"/>
      <c r="AF23" s="951"/>
      <c r="AG23" s="951"/>
      <c r="AH23" s="951"/>
      <c r="AI23" s="951"/>
      <c r="AJ23" s="951"/>
      <c r="AK23" s="951"/>
      <c r="AL23" s="951"/>
      <c r="AM23" s="951"/>
      <c r="AN23" s="951"/>
      <c r="AO23" s="951"/>
      <c r="AP23" s="951"/>
      <c r="AQ23" s="951"/>
      <c r="AR23" s="951"/>
      <c r="AS23" s="951"/>
      <c r="AT23" s="951"/>
      <c r="AU23" s="951"/>
      <c r="AV23" s="951"/>
      <c r="AW23" s="951"/>
      <c r="AX23" s="951"/>
      <c r="AY23" s="951"/>
      <c r="AZ23" s="951"/>
      <c r="BA23" s="951"/>
    </row>
    <row r="24" spans="1:52" ht="15.75">
      <c r="A24" s="133"/>
      <c r="B24" s="133"/>
      <c r="C24" s="133"/>
      <c r="D24" s="133"/>
      <c r="E24" s="133"/>
      <c r="F24" s="133"/>
      <c r="G24" s="133"/>
      <c r="H24" s="133"/>
      <c r="I24" s="133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  <c r="AR24" s="127"/>
      <c r="AS24" s="127"/>
      <c r="AT24" s="127"/>
      <c r="AU24" s="127"/>
      <c r="AV24" s="132"/>
      <c r="AW24" s="132"/>
      <c r="AX24" s="132"/>
      <c r="AY24" s="132"/>
      <c r="AZ24" s="132"/>
    </row>
    <row r="25" spans="1:53" ht="31.5" customHeight="1">
      <c r="A25" s="68" t="s">
        <v>95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70"/>
      <c r="AX25" s="70"/>
      <c r="AY25" s="70"/>
      <c r="AZ25" s="70"/>
      <c r="BA25" s="134"/>
    </row>
    <row r="26" spans="1:53" ht="24" customHeight="1">
      <c r="A26" s="952" t="s">
        <v>12</v>
      </c>
      <c r="B26" s="953"/>
      <c r="C26" s="958" t="s">
        <v>14</v>
      </c>
      <c r="D26" s="959"/>
      <c r="E26" s="959"/>
      <c r="F26" s="953"/>
      <c r="G26" s="962" t="s">
        <v>240</v>
      </c>
      <c r="H26" s="963"/>
      <c r="I26" s="964"/>
      <c r="J26" s="971" t="s">
        <v>18</v>
      </c>
      <c r="K26" s="959"/>
      <c r="L26" s="959"/>
      <c r="M26" s="953"/>
      <c r="N26" s="962" t="s">
        <v>96</v>
      </c>
      <c r="O26" s="963"/>
      <c r="P26" s="964"/>
      <c r="Q26" s="971" t="s">
        <v>58</v>
      </c>
      <c r="R26" s="972"/>
      <c r="S26" s="973"/>
      <c r="T26" s="971" t="s">
        <v>15</v>
      </c>
      <c r="U26" s="959"/>
      <c r="V26" s="953"/>
      <c r="W26" s="971" t="s">
        <v>97</v>
      </c>
      <c r="X26" s="959"/>
      <c r="Y26" s="953"/>
      <c r="Z26" s="135"/>
      <c r="AA26" s="980" t="s">
        <v>59</v>
      </c>
      <c r="AB26" s="981"/>
      <c r="AC26" s="981"/>
      <c r="AD26" s="981"/>
      <c r="AE26" s="982"/>
      <c r="AF26" s="971" t="s">
        <v>139</v>
      </c>
      <c r="AG26" s="981"/>
      <c r="AH26" s="982"/>
      <c r="AI26" s="971" t="s">
        <v>60</v>
      </c>
      <c r="AJ26" s="959"/>
      <c r="AK26" s="982"/>
      <c r="AL26" s="71"/>
      <c r="AM26" s="990" t="s">
        <v>61</v>
      </c>
      <c r="AN26" s="991"/>
      <c r="AO26" s="992"/>
      <c r="AP26" s="1004" t="s">
        <v>62</v>
      </c>
      <c r="AQ26" s="1005"/>
      <c r="AR26" s="1005"/>
      <c r="AS26" s="1005"/>
      <c r="AT26" s="1005"/>
      <c r="AU26" s="1005"/>
      <c r="AV26" s="1005"/>
      <c r="AW26" s="1005"/>
      <c r="AX26" s="1010" t="s">
        <v>139</v>
      </c>
      <c r="AY26" s="1010"/>
      <c r="AZ26" s="1010"/>
      <c r="BA26" s="1011"/>
    </row>
    <row r="27" spans="1:53" ht="19.5" customHeight="1">
      <c r="A27" s="954"/>
      <c r="B27" s="955"/>
      <c r="C27" s="954"/>
      <c r="D27" s="960"/>
      <c r="E27" s="960"/>
      <c r="F27" s="955"/>
      <c r="G27" s="965"/>
      <c r="H27" s="966"/>
      <c r="I27" s="967"/>
      <c r="J27" s="954"/>
      <c r="K27" s="960"/>
      <c r="L27" s="960"/>
      <c r="M27" s="955"/>
      <c r="N27" s="965"/>
      <c r="O27" s="966"/>
      <c r="P27" s="967"/>
      <c r="Q27" s="974"/>
      <c r="R27" s="975"/>
      <c r="S27" s="976"/>
      <c r="T27" s="954"/>
      <c r="U27" s="960"/>
      <c r="V27" s="955"/>
      <c r="W27" s="954"/>
      <c r="X27" s="960"/>
      <c r="Y27" s="955"/>
      <c r="Z27" s="135"/>
      <c r="AA27" s="983"/>
      <c r="AB27" s="984"/>
      <c r="AC27" s="984"/>
      <c r="AD27" s="984"/>
      <c r="AE27" s="985"/>
      <c r="AF27" s="983"/>
      <c r="AG27" s="984"/>
      <c r="AH27" s="985"/>
      <c r="AI27" s="954"/>
      <c r="AJ27" s="989"/>
      <c r="AK27" s="985"/>
      <c r="AL27" s="136"/>
      <c r="AM27" s="993"/>
      <c r="AN27" s="994"/>
      <c r="AO27" s="995"/>
      <c r="AP27" s="1004"/>
      <c r="AQ27" s="1005"/>
      <c r="AR27" s="1005"/>
      <c r="AS27" s="1005"/>
      <c r="AT27" s="1005"/>
      <c r="AU27" s="1005"/>
      <c r="AV27" s="1005"/>
      <c r="AW27" s="1005"/>
      <c r="AX27" s="1010"/>
      <c r="AY27" s="1010"/>
      <c r="AZ27" s="1010"/>
      <c r="BA27" s="1011"/>
    </row>
    <row r="28" spans="1:53" ht="38.25" customHeight="1">
      <c r="A28" s="956"/>
      <c r="B28" s="957"/>
      <c r="C28" s="956"/>
      <c r="D28" s="961"/>
      <c r="E28" s="961"/>
      <c r="F28" s="957"/>
      <c r="G28" s="968"/>
      <c r="H28" s="969"/>
      <c r="I28" s="970"/>
      <c r="J28" s="956"/>
      <c r="K28" s="961"/>
      <c r="L28" s="961"/>
      <c r="M28" s="957"/>
      <c r="N28" s="968"/>
      <c r="O28" s="969"/>
      <c r="P28" s="970"/>
      <c r="Q28" s="977"/>
      <c r="R28" s="978"/>
      <c r="S28" s="979"/>
      <c r="T28" s="956"/>
      <c r="U28" s="961"/>
      <c r="V28" s="957"/>
      <c r="W28" s="956"/>
      <c r="X28" s="961"/>
      <c r="Y28" s="957"/>
      <c r="Z28" s="135"/>
      <c r="AA28" s="986"/>
      <c r="AB28" s="987"/>
      <c r="AC28" s="987"/>
      <c r="AD28" s="987"/>
      <c r="AE28" s="988"/>
      <c r="AF28" s="986"/>
      <c r="AG28" s="987"/>
      <c r="AH28" s="988"/>
      <c r="AI28" s="986"/>
      <c r="AJ28" s="987"/>
      <c r="AK28" s="988"/>
      <c r="AL28" s="136"/>
      <c r="AM28" s="993"/>
      <c r="AN28" s="994"/>
      <c r="AO28" s="995"/>
      <c r="AP28" s="1004"/>
      <c r="AQ28" s="1005"/>
      <c r="AR28" s="1005"/>
      <c r="AS28" s="1005"/>
      <c r="AT28" s="1005"/>
      <c r="AU28" s="1005"/>
      <c r="AV28" s="1005"/>
      <c r="AW28" s="1005"/>
      <c r="AX28" s="1010"/>
      <c r="AY28" s="1010"/>
      <c r="AZ28" s="1010"/>
      <c r="BA28" s="1011"/>
    </row>
    <row r="29" spans="1:53" ht="32.25" customHeight="1">
      <c r="A29" s="1012">
        <v>1</v>
      </c>
      <c r="B29" s="1013"/>
      <c r="C29" s="1012">
        <v>33</v>
      </c>
      <c r="D29" s="1012"/>
      <c r="E29" s="1012"/>
      <c r="F29" s="1012"/>
      <c r="G29" s="999">
        <v>6</v>
      </c>
      <c r="H29" s="999"/>
      <c r="I29" s="999"/>
      <c r="J29" s="999"/>
      <c r="K29" s="1000"/>
      <c r="L29" s="1000"/>
      <c r="M29" s="1000"/>
      <c r="N29" s="999"/>
      <c r="O29" s="1000"/>
      <c r="P29" s="1000"/>
      <c r="Q29" s="1014"/>
      <c r="R29" s="1015"/>
      <c r="S29" s="1015"/>
      <c r="T29" s="999">
        <v>13</v>
      </c>
      <c r="U29" s="1000"/>
      <c r="V29" s="1000"/>
      <c r="W29" s="999">
        <f>SUM(C29:V29)</f>
        <v>52</v>
      </c>
      <c r="X29" s="1000"/>
      <c r="Y29" s="1000"/>
      <c r="Z29" s="135"/>
      <c r="AA29" s="1001" t="s">
        <v>22</v>
      </c>
      <c r="AB29" s="1002"/>
      <c r="AC29" s="1002"/>
      <c r="AD29" s="1002"/>
      <c r="AE29" s="1003"/>
      <c r="AF29" s="1008">
        <v>4</v>
      </c>
      <c r="AG29" s="1002"/>
      <c r="AH29" s="1009"/>
      <c r="AI29" s="1008">
        <v>5</v>
      </c>
      <c r="AJ29" s="1002"/>
      <c r="AK29" s="1009"/>
      <c r="AL29" s="136"/>
      <c r="AM29" s="996"/>
      <c r="AN29" s="997"/>
      <c r="AO29" s="998"/>
      <c r="AP29" s="1006"/>
      <c r="AQ29" s="1007"/>
      <c r="AR29" s="1007"/>
      <c r="AS29" s="1007"/>
      <c r="AT29" s="1007"/>
      <c r="AU29" s="1007"/>
      <c r="AV29" s="1007"/>
      <c r="AW29" s="1007"/>
      <c r="AX29" s="1010"/>
      <c r="AY29" s="1010"/>
      <c r="AZ29" s="1010"/>
      <c r="BA29" s="1011"/>
    </row>
    <row r="30" spans="1:53" ht="39" customHeight="1">
      <c r="A30" s="1008">
        <v>2</v>
      </c>
      <c r="B30" s="1003"/>
      <c r="C30" s="1012">
        <v>15</v>
      </c>
      <c r="D30" s="1013"/>
      <c r="E30" s="1013"/>
      <c r="F30" s="1013"/>
      <c r="G30" s="999">
        <v>2</v>
      </c>
      <c r="H30" s="1000"/>
      <c r="I30" s="1000"/>
      <c r="J30" s="999">
        <v>5</v>
      </c>
      <c r="K30" s="1000"/>
      <c r="L30" s="1000"/>
      <c r="M30" s="1000"/>
      <c r="N30" s="999">
        <v>16</v>
      </c>
      <c r="O30" s="1000"/>
      <c r="P30" s="1000"/>
      <c r="Q30" s="1014">
        <v>1</v>
      </c>
      <c r="R30" s="1015"/>
      <c r="S30" s="1015"/>
      <c r="T30" s="999"/>
      <c r="U30" s="1000"/>
      <c r="V30" s="1000"/>
      <c r="W30" s="999">
        <f>SUM(C30:V30)</f>
        <v>39</v>
      </c>
      <c r="X30" s="1000"/>
      <c r="Y30" s="1000"/>
      <c r="Z30" s="135"/>
      <c r="AA30" s="1016" t="s">
        <v>50</v>
      </c>
      <c r="AB30" s="1017"/>
      <c r="AC30" s="1017"/>
      <c r="AD30" s="1017"/>
      <c r="AE30" s="1018"/>
      <c r="AF30" s="1016">
        <v>4</v>
      </c>
      <c r="AG30" s="1019"/>
      <c r="AH30" s="1020"/>
      <c r="AI30" s="1016">
        <v>16</v>
      </c>
      <c r="AJ30" s="1019"/>
      <c r="AK30" s="1020"/>
      <c r="AL30" s="72"/>
      <c r="AM30" s="1016" t="s">
        <v>98</v>
      </c>
      <c r="AN30" s="1019"/>
      <c r="AO30" s="1020"/>
      <c r="AP30" s="1027" t="s">
        <v>51</v>
      </c>
      <c r="AQ30" s="1027"/>
      <c r="AR30" s="1027"/>
      <c r="AS30" s="1027"/>
      <c r="AT30" s="1027"/>
      <c r="AU30" s="1027"/>
      <c r="AV30" s="1027"/>
      <c r="AW30" s="1027"/>
      <c r="AX30" s="1028">
        <v>4</v>
      </c>
      <c r="AY30" s="1029"/>
      <c r="AZ30" s="1029"/>
      <c r="BA30" s="973"/>
    </row>
    <row r="31" spans="1:53" ht="36" customHeight="1">
      <c r="A31" s="1030" t="s">
        <v>21</v>
      </c>
      <c r="B31" s="1031"/>
      <c r="C31" s="1012">
        <f>SUM(C29:F30)</f>
        <v>48</v>
      </c>
      <c r="D31" s="1013"/>
      <c r="E31" s="1013"/>
      <c r="F31" s="1013"/>
      <c r="G31" s="999">
        <f>G29+G30</f>
        <v>8</v>
      </c>
      <c r="H31" s="1000"/>
      <c r="I31" s="1000"/>
      <c r="J31" s="999">
        <f>SUM(J29:M30)</f>
        <v>5</v>
      </c>
      <c r="K31" s="1000"/>
      <c r="L31" s="1000"/>
      <c r="M31" s="1000"/>
      <c r="N31" s="999">
        <f>SUM(N29:P30)</f>
        <v>16</v>
      </c>
      <c r="O31" s="1000"/>
      <c r="P31" s="1000"/>
      <c r="Q31" s="1014">
        <f>SUM(Q29:S30)</f>
        <v>1</v>
      </c>
      <c r="R31" s="1015"/>
      <c r="S31" s="1015"/>
      <c r="T31" s="1024">
        <f>SUM(T29:V30)</f>
        <v>13</v>
      </c>
      <c r="U31" s="1025"/>
      <c r="V31" s="1026"/>
      <c r="W31" s="1024">
        <f>SUM(W29:Y30)</f>
        <v>91</v>
      </c>
      <c r="X31" s="1025"/>
      <c r="Y31" s="1026"/>
      <c r="Z31" s="135"/>
      <c r="AA31" s="986"/>
      <c r="AB31" s="987"/>
      <c r="AC31" s="987"/>
      <c r="AD31" s="987"/>
      <c r="AE31" s="988"/>
      <c r="AF31" s="1021"/>
      <c r="AG31" s="1022"/>
      <c r="AH31" s="1023"/>
      <c r="AI31" s="1021"/>
      <c r="AJ31" s="1022"/>
      <c r="AK31" s="1023"/>
      <c r="AL31" s="137"/>
      <c r="AM31" s="1021"/>
      <c r="AN31" s="1022"/>
      <c r="AO31" s="1023"/>
      <c r="AP31" s="1013"/>
      <c r="AQ31" s="1013"/>
      <c r="AR31" s="1013"/>
      <c r="AS31" s="1013"/>
      <c r="AT31" s="1013"/>
      <c r="AU31" s="1013"/>
      <c r="AV31" s="1013"/>
      <c r="AW31" s="1013"/>
      <c r="AX31" s="977"/>
      <c r="AY31" s="978"/>
      <c r="AZ31" s="978"/>
      <c r="BA31" s="979"/>
    </row>
    <row r="42" ht="19.5" customHeight="1"/>
  </sheetData>
  <sheetProtection/>
  <mergeCells count="83">
    <mergeCell ref="AM30:AO31"/>
    <mergeCell ref="AP30:AW31"/>
    <mergeCell ref="AX30:BA31"/>
    <mergeCell ref="A31:B31"/>
    <mergeCell ref="C31:F31"/>
    <mergeCell ref="G31:I31"/>
    <mergeCell ref="J31:M31"/>
    <mergeCell ref="N31:P31"/>
    <mergeCell ref="Q31:S31"/>
    <mergeCell ref="T31:V31"/>
    <mergeCell ref="T30:V30"/>
    <mergeCell ref="W30:Y30"/>
    <mergeCell ref="AA30:AE31"/>
    <mergeCell ref="AF30:AH31"/>
    <mergeCell ref="AI30:AK31"/>
    <mergeCell ref="W31:Y31"/>
    <mergeCell ref="A30:B30"/>
    <mergeCell ref="C30:F30"/>
    <mergeCell ref="G30:I30"/>
    <mergeCell ref="J30:M30"/>
    <mergeCell ref="N30:P30"/>
    <mergeCell ref="Q30:S30"/>
    <mergeCell ref="AP26:AW29"/>
    <mergeCell ref="AF29:AH29"/>
    <mergeCell ref="AI29:AK29"/>
    <mergeCell ref="AX26:BA29"/>
    <mergeCell ref="A29:B29"/>
    <mergeCell ref="C29:F29"/>
    <mergeCell ref="G29:I29"/>
    <mergeCell ref="J29:M29"/>
    <mergeCell ref="N29:P29"/>
    <mergeCell ref="Q29:S29"/>
    <mergeCell ref="T26:V28"/>
    <mergeCell ref="W26:Y28"/>
    <mergeCell ref="AA26:AE28"/>
    <mergeCell ref="AF26:AH28"/>
    <mergeCell ref="AI26:AK28"/>
    <mergeCell ref="AM26:AO29"/>
    <mergeCell ref="T29:V29"/>
    <mergeCell ref="W29:Y29"/>
    <mergeCell ref="AA29:AE29"/>
    <mergeCell ref="A26:B28"/>
    <mergeCell ref="C26:F28"/>
    <mergeCell ref="G26:I28"/>
    <mergeCell ref="J26:M28"/>
    <mergeCell ref="N26:P28"/>
    <mergeCell ref="Q26:S28"/>
    <mergeCell ref="AF18:AI18"/>
    <mergeCell ref="AJ18:AN18"/>
    <mergeCell ref="AO18:AR18"/>
    <mergeCell ref="AS18:AV18"/>
    <mergeCell ref="AW18:BA18"/>
    <mergeCell ref="A23:BA23"/>
    <mergeCell ref="AN9:BA10"/>
    <mergeCell ref="P10:AJ10"/>
    <mergeCell ref="A18:A19"/>
    <mergeCell ref="B18:E18"/>
    <mergeCell ref="F18:I18"/>
    <mergeCell ref="J18:M18"/>
    <mergeCell ref="N18:R18"/>
    <mergeCell ref="S18:W18"/>
    <mergeCell ref="X18:AA18"/>
    <mergeCell ref="AB18:AE18"/>
    <mergeCell ref="A3:O3"/>
    <mergeCell ref="P3:AN3"/>
    <mergeCell ref="P7:AM7"/>
    <mergeCell ref="A4:O4"/>
    <mergeCell ref="A17:BA17"/>
    <mergeCell ref="P14:AM14"/>
    <mergeCell ref="P13:AM13"/>
    <mergeCell ref="P11:AM11"/>
    <mergeCell ref="AN8:BA8"/>
    <mergeCell ref="P9:AK9"/>
    <mergeCell ref="P8:AM8"/>
    <mergeCell ref="P12:AM12"/>
    <mergeCell ref="A8:O8"/>
    <mergeCell ref="A1:O1"/>
    <mergeCell ref="P1:AN1"/>
    <mergeCell ref="AO1:BA3"/>
    <mergeCell ref="A2:O2"/>
    <mergeCell ref="AN4:BA7"/>
    <mergeCell ref="A5:O5"/>
    <mergeCell ref="A7:O7"/>
  </mergeCells>
  <printOptions/>
  <pageMargins left="0.56" right="0.36" top="1" bottom="1" header="0.5" footer="0.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tabSelected="1" zoomScale="90" zoomScaleNormal="90" zoomScalePageLayoutView="0" workbookViewId="0" topLeftCell="A1">
      <selection activeCell="A11" sqref="A11:W11"/>
    </sheetView>
  </sheetViews>
  <sheetFormatPr defaultColWidth="9.00390625" defaultRowHeight="12.75"/>
  <cols>
    <col min="1" max="1" width="9.375" style="656" customWidth="1"/>
    <col min="2" max="2" width="32.75390625" style="656" customWidth="1"/>
    <col min="3" max="3" width="9.75390625" style="656" customWidth="1"/>
    <col min="4" max="4" width="9.25390625" style="656" customWidth="1"/>
    <col min="5" max="5" width="6.75390625" style="656" customWidth="1"/>
    <col min="6" max="6" width="5.75390625" style="656" customWidth="1"/>
    <col min="7" max="8" width="7.75390625" style="656" customWidth="1"/>
    <col min="9" max="9" width="6.625" style="656" customWidth="1"/>
    <col min="10" max="10" width="6.375" style="656" customWidth="1"/>
    <col min="11" max="12" width="6.25390625" style="656" customWidth="1"/>
    <col min="13" max="14" width="7.625" style="656" customWidth="1"/>
    <col min="15" max="15" width="7.25390625" style="656" customWidth="1"/>
    <col min="16" max="16" width="6.25390625" style="656" customWidth="1"/>
    <col min="17" max="17" width="7.25390625" style="656" customWidth="1"/>
    <col min="18" max="21" width="0" style="656" hidden="1" customWidth="1"/>
    <col min="22" max="22" width="0.2421875" style="656" hidden="1" customWidth="1"/>
    <col min="23" max="23" width="8.375" style="656" customWidth="1"/>
    <col min="24" max="24" width="12.125" style="590" hidden="1" customWidth="1"/>
    <col min="25" max="25" width="15.875" style="0" hidden="1" customWidth="1"/>
    <col min="26" max="26" width="9.25390625" style="0" hidden="1" customWidth="1"/>
    <col min="27" max="29" width="0" style="0" hidden="1" customWidth="1"/>
  </cols>
  <sheetData>
    <row r="1" spans="1:26" ht="16.5" thickBot="1">
      <c r="A1" s="183"/>
      <c r="B1" s="184"/>
      <c r="C1" s="185"/>
      <c r="D1" s="186"/>
      <c r="E1" s="186"/>
      <c r="F1" s="185"/>
      <c r="G1" s="185"/>
      <c r="H1" s="185"/>
      <c r="I1" s="184"/>
      <c r="J1" s="184"/>
      <c r="K1" s="184"/>
      <c r="L1" s="184"/>
      <c r="M1" s="184"/>
      <c r="N1" s="184"/>
      <c r="O1" s="184"/>
      <c r="P1" s="184"/>
      <c r="Q1" s="184"/>
      <c r="R1" s="188"/>
      <c r="S1" s="188"/>
      <c r="T1" s="188"/>
      <c r="U1" s="188"/>
      <c r="V1" s="188"/>
      <c r="W1" s="188"/>
      <c r="X1" s="188"/>
      <c r="Y1" s="188"/>
      <c r="Z1" s="184"/>
    </row>
    <row r="2" spans="1:26" ht="15.75" customHeight="1" thickBot="1">
      <c r="A2" s="1097" t="s">
        <v>160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9"/>
      <c r="O2" s="1099"/>
      <c r="P2" s="1099"/>
      <c r="Q2" s="1099"/>
      <c r="R2" s="1099"/>
      <c r="S2" s="1099"/>
      <c r="T2" s="1099"/>
      <c r="U2" s="1099"/>
      <c r="V2" s="1099"/>
      <c r="W2" s="1100"/>
      <c r="X2" s="574"/>
      <c r="Y2" s="189"/>
      <c r="Z2" s="189"/>
    </row>
    <row r="3" spans="1:26" ht="15" customHeight="1">
      <c r="A3" s="1101" t="s">
        <v>33</v>
      </c>
      <c r="B3" s="1103" t="s">
        <v>30</v>
      </c>
      <c r="C3" s="1106" t="s">
        <v>141</v>
      </c>
      <c r="D3" s="1107"/>
      <c r="E3" s="1108" t="s">
        <v>63</v>
      </c>
      <c r="F3" s="1110" t="s">
        <v>37</v>
      </c>
      <c r="G3" s="1112" t="s">
        <v>34</v>
      </c>
      <c r="H3" s="1114" t="s">
        <v>23</v>
      </c>
      <c r="I3" s="1115"/>
      <c r="J3" s="1115"/>
      <c r="K3" s="1115"/>
      <c r="L3" s="1115"/>
      <c r="M3" s="1115"/>
      <c r="N3" s="1116" t="s">
        <v>140</v>
      </c>
      <c r="O3" s="1116"/>
      <c r="P3" s="1116"/>
      <c r="Q3" s="1116"/>
      <c r="R3" s="1116"/>
      <c r="S3" s="1116"/>
      <c r="T3" s="1116"/>
      <c r="U3" s="1116"/>
      <c r="V3" s="1116"/>
      <c r="W3" s="1116"/>
      <c r="X3" s="562"/>
      <c r="Y3" s="189"/>
      <c r="Z3" s="189"/>
    </row>
    <row r="4" spans="1:26" ht="16.5" thickBot="1">
      <c r="A4" s="1101"/>
      <c r="B4" s="1104"/>
      <c r="C4" s="1106"/>
      <c r="D4" s="1107"/>
      <c r="E4" s="1108"/>
      <c r="F4" s="1110"/>
      <c r="G4" s="1112"/>
      <c r="H4" s="1118" t="s">
        <v>24</v>
      </c>
      <c r="I4" s="1086" t="s">
        <v>25</v>
      </c>
      <c r="J4" s="1087"/>
      <c r="K4" s="1087"/>
      <c r="L4" s="1087"/>
      <c r="M4" s="1088" t="s">
        <v>26</v>
      </c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562"/>
      <c r="Y4" s="189"/>
      <c r="Z4" s="189"/>
    </row>
    <row r="5" spans="1:26" ht="16.5" thickBot="1">
      <c r="A5" s="1101"/>
      <c r="B5" s="1104"/>
      <c r="C5" s="1091" t="s">
        <v>36</v>
      </c>
      <c r="D5" s="1093" t="s">
        <v>38</v>
      </c>
      <c r="E5" s="1108"/>
      <c r="F5" s="1110"/>
      <c r="G5" s="1112"/>
      <c r="H5" s="1108"/>
      <c r="I5" s="1095" t="s">
        <v>21</v>
      </c>
      <c r="J5" s="1091" t="s">
        <v>27</v>
      </c>
      <c r="K5" s="1091" t="s">
        <v>28</v>
      </c>
      <c r="L5" s="1091" t="s">
        <v>29</v>
      </c>
      <c r="M5" s="1089"/>
      <c r="N5" s="1076" t="s">
        <v>53</v>
      </c>
      <c r="O5" s="1077"/>
      <c r="P5" s="1078"/>
      <c r="Q5" s="1079" t="s">
        <v>54</v>
      </c>
      <c r="R5" s="1079"/>
      <c r="S5" s="1079"/>
      <c r="T5" s="1079"/>
      <c r="U5" s="1079"/>
      <c r="V5" s="1079"/>
      <c r="W5" s="1080"/>
      <c r="X5" s="561"/>
      <c r="Y5" s="189"/>
      <c r="Z5" s="189"/>
    </row>
    <row r="6" spans="1:27" ht="15.75">
      <c r="A6" s="1101"/>
      <c r="B6" s="1104"/>
      <c r="C6" s="1091"/>
      <c r="D6" s="1093"/>
      <c r="E6" s="1108"/>
      <c r="F6" s="1110"/>
      <c r="G6" s="1112"/>
      <c r="H6" s="1108"/>
      <c r="I6" s="1095"/>
      <c r="J6" s="1091"/>
      <c r="K6" s="1091"/>
      <c r="L6" s="1091"/>
      <c r="M6" s="1089"/>
      <c r="N6" s="728">
        <v>1</v>
      </c>
      <c r="O6" s="192" t="s">
        <v>142</v>
      </c>
      <c r="P6" s="193" t="s">
        <v>143</v>
      </c>
      <c r="Q6" s="729">
        <v>3</v>
      </c>
      <c r="R6" s="189"/>
      <c r="S6" s="189"/>
      <c r="T6" s="189"/>
      <c r="U6" s="189"/>
      <c r="V6" s="189"/>
      <c r="W6" s="342">
        <v>4</v>
      </c>
      <c r="X6" s="561"/>
      <c r="Y6" s="191">
        <v>1</v>
      </c>
      <c r="Z6" s="192" t="s">
        <v>142</v>
      </c>
      <c r="AA6" s="193" t="s">
        <v>143</v>
      </c>
    </row>
    <row r="7" spans="1:26" ht="15.75">
      <c r="A7" s="1101"/>
      <c r="B7" s="1104"/>
      <c r="C7" s="1091"/>
      <c r="D7" s="1093"/>
      <c r="E7" s="1108"/>
      <c r="F7" s="1110"/>
      <c r="G7" s="1112"/>
      <c r="H7" s="1108"/>
      <c r="I7" s="1095"/>
      <c r="J7" s="1091"/>
      <c r="K7" s="1091"/>
      <c r="L7" s="1091"/>
      <c r="M7" s="1089"/>
      <c r="N7" s="1081" t="s">
        <v>46</v>
      </c>
      <c r="O7" s="1082"/>
      <c r="P7" s="1082"/>
      <c r="Q7" s="1082"/>
      <c r="R7" s="1082"/>
      <c r="S7" s="1082"/>
      <c r="T7" s="1082"/>
      <c r="U7" s="1082"/>
      <c r="V7" s="1082"/>
      <c r="W7" s="1083"/>
      <c r="X7" s="561"/>
      <c r="Y7" s="189"/>
      <c r="Z7" s="189"/>
    </row>
    <row r="8" spans="1:26" ht="16.5" thickBot="1">
      <c r="A8" s="1102"/>
      <c r="B8" s="1105"/>
      <c r="C8" s="1092"/>
      <c r="D8" s="1094"/>
      <c r="E8" s="1109"/>
      <c r="F8" s="1111"/>
      <c r="G8" s="1113"/>
      <c r="H8" s="1109"/>
      <c r="I8" s="1096"/>
      <c r="J8" s="1092"/>
      <c r="K8" s="1092"/>
      <c r="L8" s="1092"/>
      <c r="M8" s="1090"/>
      <c r="N8" s="730">
        <v>15</v>
      </c>
      <c r="O8" s="195">
        <v>9</v>
      </c>
      <c r="P8" s="196">
        <v>9</v>
      </c>
      <c r="Q8" s="731">
        <v>15</v>
      </c>
      <c r="R8" s="189"/>
      <c r="S8" s="189"/>
      <c r="T8" s="189"/>
      <c r="U8" s="189"/>
      <c r="V8" s="189"/>
      <c r="W8" s="190">
        <v>22</v>
      </c>
      <c r="X8" s="561"/>
      <c r="Y8" s="189"/>
      <c r="Z8" s="189"/>
    </row>
    <row r="9" spans="1:26" ht="16.5" thickBot="1">
      <c r="A9" s="197">
        <v>1</v>
      </c>
      <c r="B9" s="198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200">
        <v>12</v>
      </c>
      <c r="M9" s="200">
        <v>13</v>
      </c>
      <c r="N9" s="732">
        <v>14</v>
      </c>
      <c r="O9" s="199">
        <v>15</v>
      </c>
      <c r="P9" s="200">
        <v>16</v>
      </c>
      <c r="Q9" s="346">
        <v>17</v>
      </c>
      <c r="R9" s="189"/>
      <c r="S9" s="189"/>
      <c r="T9" s="189"/>
      <c r="U9" s="189"/>
      <c r="V9" s="189"/>
      <c r="W9" s="346">
        <v>18</v>
      </c>
      <c r="X9" s="575"/>
      <c r="Y9" s="189"/>
      <c r="Z9" s="189"/>
    </row>
    <row r="10" spans="1:26" ht="15" customHeight="1" thickBot="1">
      <c r="A10" s="1044" t="s">
        <v>161</v>
      </c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6"/>
      <c r="X10" s="576"/>
      <c r="Y10" s="189"/>
      <c r="Z10" s="189"/>
    </row>
    <row r="11" spans="1:26" ht="15" customHeight="1" thickBot="1">
      <c r="A11" s="1044" t="s">
        <v>162</v>
      </c>
      <c r="B11" s="1045"/>
      <c r="C11" s="1045"/>
      <c r="D11" s="1045"/>
      <c r="E11" s="1045"/>
      <c r="F11" s="1045"/>
      <c r="G11" s="1045"/>
      <c r="H11" s="1045"/>
      <c r="I11" s="1045"/>
      <c r="J11" s="1045"/>
      <c r="K11" s="1045"/>
      <c r="L11" s="1045"/>
      <c r="M11" s="1045"/>
      <c r="N11" s="1057"/>
      <c r="O11" s="1045"/>
      <c r="P11" s="1045"/>
      <c r="Q11" s="1045"/>
      <c r="R11" s="1045"/>
      <c r="S11" s="1045"/>
      <c r="T11" s="1045"/>
      <c r="U11" s="1045"/>
      <c r="V11" s="1045"/>
      <c r="W11" s="1046"/>
      <c r="X11" s="576"/>
      <c r="Y11" s="189"/>
      <c r="Z11" s="189"/>
    </row>
    <row r="12" spans="1:27" ht="15" customHeight="1">
      <c r="A12" s="733" t="s">
        <v>101</v>
      </c>
      <c r="B12" s="734" t="s">
        <v>79</v>
      </c>
      <c r="C12" s="735"/>
      <c r="D12" s="41"/>
      <c r="E12" s="41"/>
      <c r="F12" s="736"/>
      <c r="G12" s="737">
        <f>G13+G14</f>
        <v>3</v>
      </c>
      <c r="H12" s="738">
        <f>H13+H14</f>
        <v>90</v>
      </c>
      <c r="I12" s="739">
        <f>I13+I14</f>
        <v>30</v>
      </c>
      <c r="J12" s="739">
        <f>J13+J14</f>
        <v>20</v>
      </c>
      <c r="K12" s="739"/>
      <c r="L12" s="739">
        <f>L13+L14</f>
        <v>10</v>
      </c>
      <c r="M12" s="740">
        <f>M13+M14</f>
        <v>60</v>
      </c>
      <c r="N12" s="741"/>
      <c r="O12" s="742"/>
      <c r="P12" s="743"/>
      <c r="Q12" s="744"/>
      <c r="R12" s="613"/>
      <c r="S12" s="613"/>
      <c r="T12" s="613"/>
      <c r="U12" s="613"/>
      <c r="V12" s="613"/>
      <c r="W12" s="625"/>
      <c r="X12" s="576"/>
      <c r="Y12" s="189">
        <f>IF(N12&lt;&gt;"","так","")</f>
      </c>
      <c r="Z12" s="189">
        <f>IF(O12&lt;&gt;"","так","")</f>
      </c>
      <c r="AA12" s="189">
        <f>IF(P12&lt;&gt;"","так","")</f>
      </c>
    </row>
    <row r="13" spans="1:27" ht="15" customHeight="1">
      <c r="A13" s="733" t="s">
        <v>103</v>
      </c>
      <c r="B13" s="745" t="s">
        <v>163</v>
      </c>
      <c r="C13" s="746">
        <v>1</v>
      </c>
      <c r="D13" s="120"/>
      <c r="E13" s="120"/>
      <c r="F13" s="747"/>
      <c r="G13" s="748">
        <v>1.5</v>
      </c>
      <c r="H13" s="749">
        <f>G13*30</f>
        <v>45</v>
      </c>
      <c r="I13" s="721">
        <f>SUM(J13:L13)</f>
        <v>15</v>
      </c>
      <c r="J13" s="750">
        <v>15</v>
      </c>
      <c r="K13" s="120"/>
      <c r="L13" s="120"/>
      <c r="M13" s="751">
        <f>H13-I13</f>
        <v>30</v>
      </c>
      <c r="N13" s="741">
        <v>1</v>
      </c>
      <c r="O13" s="120"/>
      <c r="P13" s="751"/>
      <c r="Q13" s="752"/>
      <c r="R13" s="347"/>
      <c r="S13" s="347"/>
      <c r="T13" s="347"/>
      <c r="U13" s="347"/>
      <c r="V13" s="347"/>
      <c r="W13" s="626"/>
      <c r="X13" s="576"/>
      <c r="Y13" s="189" t="str">
        <f aca="true" t="shared" si="0" ref="Y13:AA73">IF(N13&lt;&gt;"","так","")</f>
        <v>так</v>
      </c>
      <c r="Z13" s="189">
        <f t="shared" si="0"/>
      </c>
      <c r="AA13" s="189">
        <f t="shared" si="0"/>
      </c>
    </row>
    <row r="14" spans="1:27" ht="15" customHeight="1">
      <c r="A14" s="753" t="s">
        <v>104</v>
      </c>
      <c r="B14" s="745" t="s">
        <v>164</v>
      </c>
      <c r="C14" s="746"/>
      <c r="D14" s="754">
        <v>1</v>
      </c>
      <c r="E14" s="119"/>
      <c r="F14" s="755"/>
      <c r="G14" s="748">
        <v>1.5</v>
      </c>
      <c r="H14" s="749">
        <f>G14*30</f>
        <v>45</v>
      </c>
      <c r="I14" s="721">
        <f>SUM(J14:L14)</f>
        <v>15</v>
      </c>
      <c r="J14" s="120">
        <v>5</v>
      </c>
      <c r="K14" s="120"/>
      <c r="L14" s="120">
        <v>10</v>
      </c>
      <c r="M14" s="751">
        <f>H14-I14</f>
        <v>30</v>
      </c>
      <c r="N14" s="741">
        <v>1</v>
      </c>
      <c r="O14" s="120"/>
      <c r="P14" s="751"/>
      <c r="Q14" s="752"/>
      <c r="R14" s="347"/>
      <c r="S14" s="347"/>
      <c r="T14" s="347"/>
      <c r="U14" s="347"/>
      <c r="V14" s="347"/>
      <c r="W14" s="626"/>
      <c r="X14" s="576"/>
      <c r="Y14" s="189" t="str">
        <f t="shared" si="0"/>
        <v>так</v>
      </c>
      <c r="Z14" s="189">
        <f t="shared" si="0"/>
      </c>
      <c r="AA14" s="189">
        <f t="shared" si="0"/>
      </c>
    </row>
    <row r="15" spans="1:27" s="633" customFormat="1" ht="15" customHeight="1">
      <c r="A15" s="756" t="s">
        <v>165</v>
      </c>
      <c r="B15" s="757" t="s">
        <v>166</v>
      </c>
      <c r="C15" s="758"/>
      <c r="D15" s="759" t="s">
        <v>142</v>
      </c>
      <c r="E15" s="760"/>
      <c r="F15" s="761"/>
      <c r="G15" s="762">
        <v>3</v>
      </c>
      <c r="H15" s="763">
        <f>G15*30</f>
        <v>90</v>
      </c>
      <c r="I15" s="764">
        <v>30</v>
      </c>
      <c r="J15" s="764">
        <v>20</v>
      </c>
      <c r="K15" s="765"/>
      <c r="L15" s="764">
        <v>10</v>
      </c>
      <c r="M15" s="766">
        <f>H15-I15</f>
        <v>60</v>
      </c>
      <c r="N15" s="741"/>
      <c r="O15" s="767">
        <v>3</v>
      </c>
      <c r="P15" s="768"/>
      <c r="Q15" s="769"/>
      <c r="R15" s="347"/>
      <c r="S15" s="347"/>
      <c r="T15" s="347"/>
      <c r="U15" s="347"/>
      <c r="V15" s="347"/>
      <c r="W15" s="626"/>
      <c r="X15" s="632"/>
      <c r="Y15" s="189">
        <f t="shared" si="0"/>
      </c>
      <c r="Z15" s="189" t="str">
        <f t="shared" si="0"/>
        <v>так</v>
      </c>
      <c r="AA15" s="189">
        <f t="shared" si="0"/>
      </c>
    </row>
    <row r="16" spans="1:27" ht="17.25" customHeight="1" hidden="1">
      <c r="A16" s="770" t="s">
        <v>77</v>
      </c>
      <c r="B16" s="377"/>
      <c r="C16" s="377"/>
      <c r="D16" s="377"/>
      <c r="E16" s="377"/>
      <c r="F16" s="377"/>
      <c r="G16" s="377"/>
      <c r="H16" s="552"/>
      <c r="I16" s="552"/>
      <c r="J16" s="552"/>
      <c r="K16" s="377"/>
      <c r="L16" s="377"/>
      <c r="M16" s="377"/>
      <c r="N16" s="741"/>
      <c r="O16" s="377"/>
      <c r="P16" s="377"/>
      <c r="Q16" s="377"/>
      <c r="R16" s="350"/>
      <c r="S16" s="350"/>
      <c r="T16" s="350"/>
      <c r="U16" s="350"/>
      <c r="V16" s="350"/>
      <c r="W16" s="627"/>
      <c r="X16" s="577"/>
      <c r="Y16" s="189">
        <f t="shared" si="0"/>
      </c>
      <c r="Z16" s="189">
        <f t="shared" si="0"/>
      </c>
      <c r="AA16" s="189">
        <f t="shared" si="0"/>
      </c>
    </row>
    <row r="17" spans="1:27" s="633" customFormat="1" ht="36" customHeight="1" thickBot="1">
      <c r="A17" s="771" t="s">
        <v>167</v>
      </c>
      <c r="B17" s="772" t="s">
        <v>168</v>
      </c>
      <c r="C17" s="773"/>
      <c r="D17" s="774">
        <v>1</v>
      </c>
      <c r="E17" s="774"/>
      <c r="F17" s="775"/>
      <c r="G17" s="776">
        <v>3</v>
      </c>
      <c r="H17" s="777">
        <f>G17*30</f>
        <v>90</v>
      </c>
      <c r="I17" s="778">
        <f>SUM(J17:L17)</f>
        <v>30</v>
      </c>
      <c r="J17" s="779">
        <v>20</v>
      </c>
      <c r="K17" s="774"/>
      <c r="L17" s="774">
        <v>10</v>
      </c>
      <c r="M17" s="775">
        <f>H17-I17</f>
        <v>60</v>
      </c>
      <c r="N17" s="741">
        <v>2</v>
      </c>
      <c r="O17" s="141"/>
      <c r="P17" s="91"/>
      <c r="Q17" s="780"/>
      <c r="R17" s="349"/>
      <c r="S17" s="349"/>
      <c r="T17" s="349"/>
      <c r="U17" s="349"/>
      <c r="V17" s="349"/>
      <c r="W17" s="643"/>
      <c r="X17" s="634"/>
      <c r="Y17" s="189" t="str">
        <f t="shared" si="0"/>
        <v>так</v>
      </c>
      <c r="Z17" s="189">
        <f t="shared" si="0"/>
      </c>
      <c r="AA17" s="189">
        <f t="shared" si="0"/>
      </c>
    </row>
    <row r="18" spans="1:27" ht="17.25" customHeight="1" thickBot="1">
      <c r="A18" s="1084" t="s">
        <v>169</v>
      </c>
      <c r="B18" s="1085"/>
      <c r="C18" s="781"/>
      <c r="D18" s="782"/>
      <c r="E18" s="783"/>
      <c r="F18" s="784"/>
      <c r="G18" s="785">
        <f aca="true" t="shared" si="1" ref="G18:M18">G15+G17+G12</f>
        <v>9</v>
      </c>
      <c r="H18" s="786">
        <f t="shared" si="1"/>
        <v>270</v>
      </c>
      <c r="I18" s="787">
        <f t="shared" si="1"/>
        <v>90</v>
      </c>
      <c r="J18" s="786">
        <f t="shared" si="1"/>
        <v>60</v>
      </c>
      <c r="K18" s="785">
        <f t="shared" si="1"/>
        <v>0</v>
      </c>
      <c r="L18" s="788">
        <f t="shared" si="1"/>
        <v>30</v>
      </c>
      <c r="M18" s="785">
        <f t="shared" si="1"/>
        <v>180</v>
      </c>
      <c r="N18" s="789">
        <f>N13+N14+N105+N17</f>
        <v>4</v>
      </c>
      <c r="O18" s="790">
        <f>O13+O14+O105+O17+O15</f>
        <v>3</v>
      </c>
      <c r="P18" s="790">
        <f aca="true" t="shared" si="2" ref="P18:W18">P13+P14+P105+P17+P15</f>
        <v>0</v>
      </c>
      <c r="Q18" s="790">
        <f t="shared" si="2"/>
        <v>0</v>
      </c>
      <c r="R18" s="790">
        <f t="shared" si="2"/>
        <v>0</v>
      </c>
      <c r="S18" s="790">
        <f t="shared" si="2"/>
        <v>0</v>
      </c>
      <c r="T18" s="790">
        <f t="shared" si="2"/>
        <v>0</v>
      </c>
      <c r="U18" s="790">
        <f t="shared" si="2"/>
        <v>0</v>
      </c>
      <c r="V18" s="791">
        <f t="shared" si="2"/>
        <v>0</v>
      </c>
      <c r="W18" s="792">
        <f t="shared" si="2"/>
        <v>0</v>
      </c>
      <c r="X18" s="583"/>
      <c r="Y18" s="189" t="str">
        <f t="shared" si="0"/>
        <v>так</v>
      </c>
      <c r="Z18" s="189" t="str">
        <f t="shared" si="0"/>
        <v>так</v>
      </c>
      <c r="AA18" s="189" t="str">
        <f t="shared" si="0"/>
        <v>так</v>
      </c>
    </row>
    <row r="19" spans="1:27" ht="17.25" customHeight="1" thickBot="1">
      <c r="A19" s="1061" t="s">
        <v>170</v>
      </c>
      <c r="B19" s="1062"/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3"/>
      <c r="X19" s="578"/>
      <c r="Y19" s="189">
        <f t="shared" si="0"/>
      </c>
      <c r="Z19" s="189">
        <f t="shared" si="0"/>
      </c>
      <c r="AA19" s="189">
        <f t="shared" si="0"/>
      </c>
    </row>
    <row r="20" spans="1:27" ht="18" customHeight="1" thickBot="1">
      <c r="A20" s="1052" t="s">
        <v>100</v>
      </c>
      <c r="B20" s="1053"/>
      <c r="C20" s="1053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53"/>
      <c r="Q20" s="1053"/>
      <c r="R20" s="1053"/>
      <c r="S20" s="1053"/>
      <c r="T20" s="1053"/>
      <c r="U20" s="1053"/>
      <c r="V20" s="1053"/>
      <c r="W20" s="1064"/>
      <c r="X20" s="579"/>
      <c r="Y20" s="189">
        <f t="shared" si="0"/>
      </c>
      <c r="Z20" s="189">
        <f t="shared" si="0"/>
      </c>
      <c r="AA20" s="189">
        <f t="shared" si="0"/>
      </c>
    </row>
    <row r="21" spans="1:27" ht="31.5">
      <c r="A21" s="413" t="s">
        <v>65</v>
      </c>
      <c r="B21" s="414" t="s">
        <v>102</v>
      </c>
      <c r="C21" s="793"/>
      <c r="D21" s="794"/>
      <c r="E21" s="794"/>
      <c r="F21" s="795"/>
      <c r="G21" s="796">
        <v>10</v>
      </c>
      <c r="H21" s="797">
        <f>G21*30</f>
        <v>300</v>
      </c>
      <c r="I21" s="798">
        <f>I22+I23+I24+I25</f>
        <v>100</v>
      </c>
      <c r="J21" s="798"/>
      <c r="K21" s="798"/>
      <c r="L21" s="798">
        <f>L22+L23+L24+L25</f>
        <v>100</v>
      </c>
      <c r="M21" s="798">
        <f>M22+M23+M24+M25</f>
        <v>200</v>
      </c>
      <c r="N21" s="799"/>
      <c r="O21" s="416"/>
      <c r="P21" s="417"/>
      <c r="Q21" s="799"/>
      <c r="R21" s="202"/>
      <c r="S21" s="202"/>
      <c r="T21" s="202"/>
      <c r="U21" s="800"/>
      <c r="V21" s="801"/>
      <c r="W21" s="802"/>
      <c r="X21" s="584"/>
      <c r="Y21" s="189">
        <f t="shared" si="0"/>
      </c>
      <c r="Z21" s="189">
        <f t="shared" si="0"/>
      </c>
      <c r="AA21" s="189">
        <f t="shared" si="0"/>
      </c>
    </row>
    <row r="22" spans="1:27" ht="31.5">
      <c r="A22" s="205" t="s">
        <v>78</v>
      </c>
      <c r="B22" s="206" t="s">
        <v>111</v>
      </c>
      <c r="C22" s="793"/>
      <c r="D22" s="803">
        <v>1</v>
      </c>
      <c r="E22" s="794"/>
      <c r="F22" s="795"/>
      <c r="G22" s="804">
        <v>3</v>
      </c>
      <c r="H22" s="805">
        <f>G22*30</f>
        <v>90</v>
      </c>
      <c r="I22" s="806">
        <f>SUM(J22:L22)</f>
        <v>30</v>
      </c>
      <c r="J22" s="806"/>
      <c r="K22" s="806"/>
      <c r="L22" s="806">
        <v>30</v>
      </c>
      <c r="M22" s="807">
        <f>H22-I22</f>
        <v>60</v>
      </c>
      <c r="N22" s="808">
        <v>2</v>
      </c>
      <c r="O22" s="208"/>
      <c r="P22" s="210"/>
      <c r="Q22" s="808"/>
      <c r="R22" s="202"/>
      <c r="S22" s="212">
        <f>I22/H22</f>
        <v>0.3333333333333333</v>
      </c>
      <c r="T22" s="202"/>
      <c r="U22" s="800"/>
      <c r="V22" s="801"/>
      <c r="W22" s="809"/>
      <c r="X22" s="584"/>
      <c r="Y22" s="189" t="str">
        <f t="shared" si="0"/>
        <v>так</v>
      </c>
      <c r="Z22" s="189">
        <f t="shared" si="0"/>
      </c>
      <c r="AA22" s="189">
        <f t="shared" si="0"/>
      </c>
    </row>
    <row r="23" spans="1:27" ht="31.5">
      <c r="A23" s="205" t="s">
        <v>77</v>
      </c>
      <c r="B23" s="206" t="s">
        <v>111</v>
      </c>
      <c r="C23" s="810"/>
      <c r="D23" s="811"/>
      <c r="E23" s="811"/>
      <c r="F23" s="812"/>
      <c r="G23" s="804">
        <v>2</v>
      </c>
      <c r="H23" s="805">
        <f>G23*30</f>
        <v>60</v>
      </c>
      <c r="I23" s="806">
        <f>SUM(J23:L23)</f>
        <v>20</v>
      </c>
      <c r="J23" s="813"/>
      <c r="K23" s="813"/>
      <c r="L23" s="813">
        <v>20</v>
      </c>
      <c r="M23" s="807">
        <f>H23-I23</f>
        <v>40</v>
      </c>
      <c r="N23" s="808"/>
      <c r="O23" s="208">
        <v>2</v>
      </c>
      <c r="P23" s="210"/>
      <c r="Q23" s="808"/>
      <c r="R23" s="202"/>
      <c r="S23" s="212">
        <f>I23/H23</f>
        <v>0.3333333333333333</v>
      </c>
      <c r="T23" s="202"/>
      <c r="U23" s="800"/>
      <c r="V23" s="801"/>
      <c r="W23" s="809"/>
      <c r="X23" s="584"/>
      <c r="Y23" s="189">
        <f t="shared" si="0"/>
      </c>
      <c r="Z23" s="189" t="str">
        <f t="shared" si="0"/>
        <v>так</v>
      </c>
      <c r="AA23" s="189">
        <f t="shared" si="0"/>
      </c>
    </row>
    <row r="24" spans="1:27" ht="37.5" customHeight="1">
      <c r="A24" s="213" t="s">
        <v>206</v>
      </c>
      <c r="B24" s="214" t="s">
        <v>111</v>
      </c>
      <c r="C24" s="773" t="s">
        <v>143</v>
      </c>
      <c r="D24" s="814"/>
      <c r="E24" s="814"/>
      <c r="F24" s="815"/>
      <c r="G24" s="816">
        <v>2</v>
      </c>
      <c r="H24" s="817">
        <f>G24*30</f>
        <v>60</v>
      </c>
      <c r="I24" s="818">
        <f>SUM(J24:L24)</f>
        <v>20</v>
      </c>
      <c r="J24" s="819"/>
      <c r="K24" s="819"/>
      <c r="L24" s="819">
        <v>20</v>
      </c>
      <c r="M24" s="820">
        <f>H24-I24</f>
        <v>40</v>
      </c>
      <c r="N24" s="821"/>
      <c r="O24" s="218"/>
      <c r="P24" s="216">
        <v>2</v>
      </c>
      <c r="Q24" s="821"/>
      <c r="R24" s="202"/>
      <c r="S24" s="212"/>
      <c r="T24" s="202"/>
      <c r="U24" s="800"/>
      <c r="V24" s="801"/>
      <c r="W24" s="809"/>
      <c r="X24" s="584"/>
      <c r="Y24" s="189">
        <f t="shared" si="0"/>
      </c>
      <c r="Z24" s="189">
        <f t="shared" si="0"/>
      </c>
      <c r="AA24" s="189" t="str">
        <f t="shared" si="0"/>
        <v>так</v>
      </c>
    </row>
    <row r="25" spans="1:27" ht="32.25" thickBot="1">
      <c r="A25" s="213" t="s">
        <v>207</v>
      </c>
      <c r="B25" s="214" t="s">
        <v>111</v>
      </c>
      <c r="C25" s="746">
        <v>3</v>
      </c>
      <c r="D25" s="119"/>
      <c r="E25" s="119"/>
      <c r="F25" s="755"/>
      <c r="G25" s="748">
        <v>3</v>
      </c>
      <c r="H25" s="822">
        <f>G25*30</f>
        <v>90</v>
      </c>
      <c r="I25" s="716">
        <v>30</v>
      </c>
      <c r="J25" s="120"/>
      <c r="K25" s="120"/>
      <c r="L25" s="120">
        <v>30</v>
      </c>
      <c r="M25" s="820">
        <f>H25-I25</f>
        <v>60</v>
      </c>
      <c r="N25" s="821"/>
      <c r="O25" s="218"/>
      <c r="P25" s="216"/>
      <c r="Q25" s="821">
        <v>2</v>
      </c>
      <c r="R25" s="202"/>
      <c r="S25" s="212">
        <f>I25/H25</f>
        <v>0.3333333333333333</v>
      </c>
      <c r="T25" s="202"/>
      <c r="U25" s="800"/>
      <c r="V25" s="801"/>
      <c r="W25" s="809"/>
      <c r="X25" s="584"/>
      <c r="Y25" s="189">
        <f t="shared" si="0"/>
      </c>
      <c r="Z25" s="189">
        <f t="shared" si="0"/>
      </c>
      <c r="AA25" s="189">
        <f t="shared" si="0"/>
      </c>
    </row>
    <row r="26" spans="1:27" ht="16.5" thickBot="1">
      <c r="A26" s="419"/>
      <c r="B26" s="420" t="s">
        <v>171</v>
      </c>
      <c r="C26" s="1065"/>
      <c r="D26" s="1066"/>
      <c r="E26" s="1066"/>
      <c r="F26" s="1067"/>
      <c r="G26" s="823">
        <f aca="true" t="shared" si="3" ref="G26:M26">G21</f>
        <v>10</v>
      </c>
      <c r="H26" s="824">
        <f t="shared" si="3"/>
        <v>300</v>
      </c>
      <c r="I26" s="825">
        <f t="shared" si="3"/>
        <v>100</v>
      </c>
      <c r="J26" s="825">
        <f t="shared" si="3"/>
        <v>0</v>
      </c>
      <c r="K26" s="825">
        <f t="shared" si="3"/>
        <v>0</v>
      </c>
      <c r="L26" s="825">
        <f t="shared" si="3"/>
        <v>100</v>
      </c>
      <c r="M26" s="826">
        <f t="shared" si="3"/>
        <v>200</v>
      </c>
      <c r="N26" s="827">
        <f>SUM(N21:N25)</f>
        <v>2</v>
      </c>
      <c r="O26" s="828">
        <f>SUM(O21:O25)</f>
        <v>2</v>
      </c>
      <c r="P26" s="829">
        <f>SUM(P21:P25)</f>
        <v>2</v>
      </c>
      <c r="Q26" s="828">
        <f aca="true" t="shared" si="4" ref="Q26:W26">SUM(Q21:Q25)</f>
        <v>2</v>
      </c>
      <c r="R26" s="828">
        <f t="shared" si="4"/>
        <v>0</v>
      </c>
      <c r="S26" s="828">
        <f t="shared" si="4"/>
        <v>1</v>
      </c>
      <c r="T26" s="828">
        <f t="shared" si="4"/>
        <v>0</v>
      </c>
      <c r="U26" s="828">
        <f t="shared" si="4"/>
        <v>0</v>
      </c>
      <c r="V26" s="830">
        <f t="shared" si="4"/>
        <v>0</v>
      </c>
      <c r="W26" s="792">
        <f t="shared" si="4"/>
        <v>0</v>
      </c>
      <c r="X26" s="583"/>
      <c r="Y26" s="189" t="str">
        <f t="shared" si="0"/>
        <v>так</v>
      </c>
      <c r="Z26" s="189" t="str">
        <f t="shared" si="0"/>
        <v>так</v>
      </c>
      <c r="AA26" s="189" t="str">
        <f t="shared" si="0"/>
        <v>так</v>
      </c>
    </row>
    <row r="27" spans="1:27" ht="18" customHeight="1" thickBot="1">
      <c r="A27" s="1068" t="s">
        <v>132</v>
      </c>
      <c r="B27" s="1069"/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70"/>
      <c r="X27" s="580"/>
      <c r="Y27" s="189">
        <f t="shared" si="0"/>
      </c>
      <c r="Z27" s="189">
        <f t="shared" si="0"/>
      </c>
      <c r="AA27" s="189">
        <f t="shared" si="0"/>
      </c>
    </row>
    <row r="28" spans="1:27" ht="31.5">
      <c r="A28" s="831" t="s">
        <v>66</v>
      </c>
      <c r="B28" s="832" t="s">
        <v>173</v>
      </c>
      <c r="C28" s="833"/>
      <c r="D28" s="834">
        <v>1</v>
      </c>
      <c r="E28" s="835"/>
      <c r="F28" s="836"/>
      <c r="G28" s="837">
        <v>3</v>
      </c>
      <c r="H28" s="793">
        <f>G28*30</f>
        <v>90</v>
      </c>
      <c r="I28" s="838">
        <f>SUM(J28:L28)</f>
        <v>30</v>
      </c>
      <c r="J28" s="839">
        <v>20</v>
      </c>
      <c r="K28" s="840"/>
      <c r="L28" s="840">
        <v>10</v>
      </c>
      <c r="M28" s="841">
        <f>H28-I28</f>
        <v>60</v>
      </c>
      <c r="N28" s="821">
        <v>2</v>
      </c>
      <c r="O28" s="424"/>
      <c r="P28" s="426"/>
      <c r="Q28" s="842"/>
      <c r="R28" s="202"/>
      <c r="S28" s="212"/>
      <c r="T28" s="202"/>
      <c r="U28" s="800"/>
      <c r="V28" s="801"/>
      <c r="W28" s="802"/>
      <c r="X28" s="584"/>
      <c r="Y28" s="189" t="str">
        <f t="shared" si="0"/>
        <v>так</v>
      </c>
      <c r="Z28" s="189">
        <f t="shared" si="0"/>
      </c>
      <c r="AA28" s="189">
        <f t="shared" si="0"/>
      </c>
    </row>
    <row r="29" spans="1:27" ht="31.5">
      <c r="A29" s="843" t="s">
        <v>67</v>
      </c>
      <c r="B29" s="844" t="s">
        <v>43</v>
      </c>
      <c r="C29" s="845"/>
      <c r="D29" s="141" t="s">
        <v>142</v>
      </c>
      <c r="E29" s="141"/>
      <c r="F29" s="846"/>
      <c r="G29" s="847">
        <v>2</v>
      </c>
      <c r="H29" s="49">
        <f>G29*30</f>
        <v>60</v>
      </c>
      <c r="I29" s="721">
        <f>SUM(J29:L29)</f>
        <v>20</v>
      </c>
      <c r="J29" s="848">
        <v>14</v>
      </c>
      <c r="K29" s="849"/>
      <c r="L29" s="849">
        <v>6</v>
      </c>
      <c r="M29" s="841">
        <f>H29-I29</f>
        <v>40</v>
      </c>
      <c r="N29" s="821"/>
      <c r="O29" s="424">
        <v>2</v>
      </c>
      <c r="P29" s="426"/>
      <c r="Q29" s="842"/>
      <c r="R29" s="202"/>
      <c r="S29" s="212"/>
      <c r="T29" s="202"/>
      <c r="U29" s="800"/>
      <c r="V29" s="801"/>
      <c r="W29" s="809"/>
      <c r="X29" s="584"/>
      <c r="Y29" s="189">
        <f t="shared" si="0"/>
      </c>
      <c r="Z29" s="189" t="str">
        <f t="shared" si="0"/>
        <v>так</v>
      </c>
      <c r="AA29" s="189">
        <f t="shared" si="0"/>
      </c>
    </row>
    <row r="30" spans="1:27" ht="26.25" customHeight="1">
      <c r="A30" s="843" t="s">
        <v>107</v>
      </c>
      <c r="B30" s="850" t="s">
        <v>40</v>
      </c>
      <c r="C30" s="845"/>
      <c r="D30" s="141" t="s">
        <v>143</v>
      </c>
      <c r="E30" s="141"/>
      <c r="F30" s="851"/>
      <c r="G30" s="847">
        <v>2</v>
      </c>
      <c r="H30" s="852">
        <f>G30*30</f>
        <v>60</v>
      </c>
      <c r="I30" s="838">
        <f>SUM(J30:L30)</f>
        <v>20</v>
      </c>
      <c r="J30" s="141">
        <v>20</v>
      </c>
      <c r="K30" s="141"/>
      <c r="L30" s="141"/>
      <c r="M30" s="841">
        <f>H30-I30</f>
        <v>40</v>
      </c>
      <c r="N30" s="821"/>
      <c r="O30" s="424"/>
      <c r="P30" s="216">
        <v>2</v>
      </c>
      <c r="Q30" s="842"/>
      <c r="R30" s="202"/>
      <c r="S30" s="212"/>
      <c r="T30" s="202"/>
      <c r="U30" s="800"/>
      <c r="V30" s="801"/>
      <c r="W30" s="809"/>
      <c r="X30" s="584"/>
      <c r="Y30" s="189">
        <f t="shared" si="0"/>
      </c>
      <c r="Z30" s="189">
        <f t="shared" si="0"/>
      </c>
      <c r="AA30" s="189" t="str">
        <f t="shared" si="0"/>
        <v>так</v>
      </c>
    </row>
    <row r="31" spans="1:27" ht="32.25" thickBot="1">
      <c r="A31" s="119" t="s">
        <v>208</v>
      </c>
      <c r="B31" s="853" t="s">
        <v>174</v>
      </c>
      <c r="C31" s="120"/>
      <c r="D31" s="120">
        <v>3</v>
      </c>
      <c r="E31" s="120"/>
      <c r="F31" s="854"/>
      <c r="G31" s="715">
        <v>3</v>
      </c>
      <c r="H31" s="120">
        <f>G31*30</f>
        <v>90</v>
      </c>
      <c r="I31" s="721">
        <v>30</v>
      </c>
      <c r="J31" s="120">
        <v>15</v>
      </c>
      <c r="K31" s="120"/>
      <c r="L31" s="120">
        <v>15</v>
      </c>
      <c r="M31" s="841">
        <f>H31-I31</f>
        <v>60</v>
      </c>
      <c r="N31" s="821"/>
      <c r="O31" s="222"/>
      <c r="P31" s="223"/>
      <c r="Q31" s="855">
        <v>2</v>
      </c>
      <c r="R31" s="202"/>
      <c r="S31" s="212"/>
      <c r="T31" s="202"/>
      <c r="U31" s="800"/>
      <c r="V31" s="801"/>
      <c r="W31" s="809"/>
      <c r="X31" s="584"/>
      <c r="Y31" s="189">
        <f t="shared" si="0"/>
      </c>
      <c r="Z31" s="189">
        <f t="shared" si="0"/>
      </c>
      <c r="AA31" s="189">
        <f t="shared" si="0"/>
      </c>
    </row>
    <row r="32" spans="1:27" ht="16.5" thickBot="1">
      <c r="A32" s="224"/>
      <c r="B32" s="219" t="s">
        <v>172</v>
      </c>
      <c r="C32" s="225"/>
      <c r="D32" s="226"/>
      <c r="E32" s="226"/>
      <c r="F32" s="227"/>
      <c r="G32" s="618">
        <f aca="true" t="shared" si="5" ref="G32:W32">SUM(G28:G31)</f>
        <v>10</v>
      </c>
      <c r="H32" s="228">
        <f t="shared" si="5"/>
        <v>300</v>
      </c>
      <c r="I32" s="229">
        <f t="shared" si="5"/>
        <v>100</v>
      </c>
      <c r="J32" s="229">
        <f t="shared" si="5"/>
        <v>69</v>
      </c>
      <c r="K32" s="229">
        <f t="shared" si="5"/>
        <v>0</v>
      </c>
      <c r="L32" s="229">
        <f t="shared" si="5"/>
        <v>31</v>
      </c>
      <c r="M32" s="230">
        <f t="shared" si="5"/>
        <v>200</v>
      </c>
      <c r="N32" s="827">
        <f t="shared" si="5"/>
        <v>2</v>
      </c>
      <c r="O32" s="827">
        <f t="shared" si="5"/>
        <v>2</v>
      </c>
      <c r="P32" s="827">
        <f t="shared" si="5"/>
        <v>2</v>
      </c>
      <c r="Q32" s="827">
        <f t="shared" si="5"/>
        <v>2</v>
      </c>
      <c r="R32" s="827">
        <f t="shared" si="5"/>
        <v>0</v>
      </c>
      <c r="S32" s="827">
        <f t="shared" si="5"/>
        <v>0</v>
      </c>
      <c r="T32" s="827">
        <f t="shared" si="5"/>
        <v>0</v>
      </c>
      <c r="U32" s="827">
        <f t="shared" si="5"/>
        <v>0</v>
      </c>
      <c r="V32" s="856">
        <f t="shared" si="5"/>
        <v>0</v>
      </c>
      <c r="W32" s="792">
        <f t="shared" si="5"/>
        <v>0</v>
      </c>
      <c r="X32" s="583"/>
      <c r="Y32" s="189" t="str">
        <f t="shared" si="0"/>
        <v>так</v>
      </c>
      <c r="Z32" s="189" t="str">
        <f t="shared" si="0"/>
        <v>так</v>
      </c>
      <c r="AA32" s="189" t="str">
        <f t="shared" si="0"/>
        <v>так</v>
      </c>
    </row>
    <row r="33" spans="1:27" ht="19.5" thickBot="1">
      <c r="A33" s="480"/>
      <c r="B33" s="481" t="s">
        <v>82</v>
      </c>
      <c r="C33" s="391"/>
      <c r="D33" s="482" t="s">
        <v>144</v>
      </c>
      <c r="E33" s="483"/>
      <c r="F33" s="484"/>
      <c r="G33" s="485"/>
      <c r="H33" s="391"/>
      <c r="I33" s="486">
        <f>J33+K33+L33</f>
        <v>0</v>
      </c>
      <c r="J33" s="487"/>
      <c r="K33" s="487"/>
      <c r="L33" s="487"/>
      <c r="M33" s="488"/>
      <c r="N33" s="821" t="s">
        <v>83</v>
      </c>
      <c r="O33" s="489" t="s">
        <v>83</v>
      </c>
      <c r="P33" s="489" t="s">
        <v>83</v>
      </c>
      <c r="Q33" s="857"/>
      <c r="R33" s="202"/>
      <c r="S33" s="202"/>
      <c r="T33" s="202"/>
      <c r="U33" s="800"/>
      <c r="V33" s="801"/>
      <c r="W33" s="858"/>
      <c r="X33" s="584"/>
      <c r="Y33" s="189" t="str">
        <f t="shared" si="0"/>
        <v>так</v>
      </c>
      <c r="Z33" s="189" t="str">
        <f t="shared" si="0"/>
        <v>так</v>
      </c>
      <c r="AA33" s="189" t="str">
        <f t="shared" si="0"/>
        <v>так</v>
      </c>
    </row>
    <row r="34" spans="1:27" ht="18" customHeight="1" thickBot="1">
      <c r="A34" s="1071" t="s">
        <v>84</v>
      </c>
      <c r="B34" s="1072"/>
      <c r="C34" s="1072"/>
      <c r="D34" s="1072"/>
      <c r="E34" s="1072"/>
      <c r="F34" s="1072"/>
      <c r="G34" s="1072"/>
      <c r="H34" s="1072"/>
      <c r="I34" s="1072"/>
      <c r="J34" s="1072"/>
      <c r="K34" s="1072"/>
      <c r="L34" s="1072"/>
      <c r="M34" s="1072"/>
      <c r="N34" s="1072"/>
      <c r="O34" s="1072"/>
      <c r="P34" s="1072"/>
      <c r="Q34" s="1072"/>
      <c r="R34" s="1072"/>
      <c r="S34" s="1072"/>
      <c r="T34" s="1072"/>
      <c r="U34" s="1072"/>
      <c r="V34" s="1072"/>
      <c r="W34" s="1073"/>
      <c r="X34" s="581"/>
      <c r="Y34" s="189">
        <f t="shared" si="0"/>
      </c>
      <c r="Z34" s="189">
        <f t="shared" si="0"/>
      </c>
      <c r="AA34" s="189">
        <f t="shared" si="0"/>
      </c>
    </row>
    <row r="35" spans="1:27" ht="22.5" customHeight="1" thickBot="1">
      <c r="A35" s="1074" t="s">
        <v>175</v>
      </c>
      <c r="B35" s="1075"/>
      <c r="C35" s="859"/>
      <c r="D35" s="859"/>
      <c r="E35" s="859"/>
      <c r="F35" s="859"/>
      <c r="G35" s="860">
        <f>G26+G18</f>
        <v>19</v>
      </c>
      <c r="H35" s="861">
        <f aca="true" t="shared" si="6" ref="H35:W35">H26+H18</f>
        <v>570</v>
      </c>
      <c r="I35" s="861">
        <f t="shared" si="6"/>
        <v>190</v>
      </c>
      <c r="J35" s="861">
        <f t="shared" si="6"/>
        <v>60</v>
      </c>
      <c r="K35" s="861">
        <f t="shared" si="6"/>
        <v>0</v>
      </c>
      <c r="L35" s="861">
        <f t="shared" si="6"/>
        <v>130</v>
      </c>
      <c r="M35" s="861">
        <f t="shared" si="6"/>
        <v>380</v>
      </c>
      <c r="N35" s="862">
        <f t="shared" si="6"/>
        <v>6</v>
      </c>
      <c r="O35" s="862">
        <f t="shared" si="6"/>
        <v>5</v>
      </c>
      <c r="P35" s="862">
        <f t="shared" si="6"/>
        <v>2</v>
      </c>
      <c r="Q35" s="862">
        <f t="shared" si="6"/>
        <v>2</v>
      </c>
      <c r="R35" s="862">
        <f t="shared" si="6"/>
        <v>0</v>
      </c>
      <c r="S35" s="862">
        <f t="shared" si="6"/>
        <v>1</v>
      </c>
      <c r="T35" s="862">
        <f t="shared" si="6"/>
        <v>0</v>
      </c>
      <c r="U35" s="862">
        <f t="shared" si="6"/>
        <v>0</v>
      </c>
      <c r="V35" s="862">
        <f t="shared" si="6"/>
        <v>0</v>
      </c>
      <c r="W35" s="792">
        <f t="shared" si="6"/>
        <v>0</v>
      </c>
      <c r="X35" s="583"/>
      <c r="Y35" s="189" t="str">
        <f t="shared" si="0"/>
        <v>так</v>
      </c>
      <c r="Z35" s="189" t="str">
        <f t="shared" si="0"/>
        <v>так</v>
      </c>
      <c r="AA35" s="189" t="str">
        <f t="shared" si="0"/>
        <v>так</v>
      </c>
    </row>
    <row r="36" spans="1:27" ht="18" customHeight="1" thickBot="1">
      <c r="A36" s="1052" t="s">
        <v>106</v>
      </c>
      <c r="B36" s="1053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579"/>
      <c r="Y36" s="189">
        <f t="shared" si="0"/>
      </c>
      <c r="Z36" s="189">
        <f t="shared" si="0"/>
      </c>
      <c r="AA36" s="189">
        <f t="shared" si="0"/>
      </c>
    </row>
    <row r="37" spans="1:27" s="633" customFormat="1" ht="40.5" customHeight="1">
      <c r="A37" s="235" t="s">
        <v>68</v>
      </c>
      <c r="B37" s="863" t="s">
        <v>222</v>
      </c>
      <c r="C37" s="648">
        <v>1</v>
      </c>
      <c r="D37" s="649"/>
      <c r="E37" s="649"/>
      <c r="F37" s="648"/>
      <c r="G37" s="242">
        <v>5</v>
      </c>
      <c r="H37" s="240">
        <f>G37*30</f>
        <v>150</v>
      </c>
      <c r="I37" s="240">
        <f>SUM(J37:L37)</f>
        <v>60</v>
      </c>
      <c r="J37" s="240">
        <v>30</v>
      </c>
      <c r="K37" s="240">
        <v>30</v>
      </c>
      <c r="L37" s="240"/>
      <c r="M37" s="243">
        <f>H37-I37</f>
        <v>90</v>
      </c>
      <c r="N37" s="864">
        <v>4</v>
      </c>
      <c r="O37" s="242"/>
      <c r="P37" s="242"/>
      <c r="Q37" s="242"/>
      <c r="R37" s="250"/>
      <c r="S37" s="212"/>
      <c r="T37" s="202"/>
      <c r="U37" s="801"/>
      <c r="V37" s="801"/>
      <c r="W37" s="802"/>
      <c r="X37" s="664" t="s">
        <v>228</v>
      </c>
      <c r="Y37" s="189" t="str">
        <f t="shared" si="0"/>
        <v>так</v>
      </c>
      <c r="Z37" s="189">
        <f t="shared" si="0"/>
      </c>
      <c r="AA37" s="189">
        <f t="shared" si="0"/>
      </c>
    </row>
    <row r="38" spans="1:27" s="633" customFormat="1" ht="38.25" customHeight="1">
      <c r="A38" s="235" t="s">
        <v>69</v>
      </c>
      <c r="B38" s="251" t="s">
        <v>112</v>
      </c>
      <c r="C38" s="252"/>
      <c r="D38" s="252" t="s">
        <v>142</v>
      </c>
      <c r="E38" s="252"/>
      <c r="F38" s="190"/>
      <c r="G38" s="231">
        <v>3.5</v>
      </c>
      <c r="H38" s="240">
        <f>G38*30</f>
        <v>105</v>
      </c>
      <c r="I38" s="236">
        <f>SUM(J38:L38)</f>
        <v>36</v>
      </c>
      <c r="J38" s="253">
        <v>27</v>
      </c>
      <c r="K38" s="252">
        <v>9</v>
      </c>
      <c r="L38" s="252"/>
      <c r="M38" s="254">
        <f>H38-I38</f>
        <v>69</v>
      </c>
      <c r="N38" s="865"/>
      <c r="O38" s="256">
        <v>4</v>
      </c>
      <c r="P38" s="231"/>
      <c r="Q38" s="231"/>
      <c r="R38" s="250"/>
      <c r="S38" s="212"/>
      <c r="T38" s="202"/>
      <c r="U38" s="801"/>
      <c r="V38" s="801"/>
      <c r="W38" s="866"/>
      <c r="X38" s="635"/>
      <c r="Y38" s="189">
        <f t="shared" si="0"/>
      </c>
      <c r="Z38" s="189" t="str">
        <f t="shared" si="0"/>
        <v>так</v>
      </c>
      <c r="AA38" s="189">
        <f t="shared" si="0"/>
      </c>
    </row>
    <row r="39" spans="1:27" s="633" customFormat="1" ht="37.5" customHeight="1">
      <c r="A39" s="209" t="s">
        <v>70</v>
      </c>
      <c r="B39" s="13" t="s">
        <v>191</v>
      </c>
      <c r="C39" s="236"/>
      <c r="D39" s="236"/>
      <c r="E39" s="236"/>
      <c r="F39" s="265"/>
      <c r="G39" s="231">
        <f>SUM(G40:G41)</f>
        <v>5.5</v>
      </c>
      <c r="H39" s="256">
        <f aca="true" t="shared" si="7" ref="H39:M39">SUM(H40:H41)</f>
        <v>165</v>
      </c>
      <c r="I39" s="256">
        <f t="shared" si="7"/>
        <v>54</v>
      </c>
      <c r="J39" s="256">
        <f t="shared" si="7"/>
        <v>27</v>
      </c>
      <c r="K39" s="256">
        <f t="shared" si="7"/>
        <v>9</v>
      </c>
      <c r="L39" s="256">
        <f t="shared" si="7"/>
        <v>18</v>
      </c>
      <c r="M39" s="256">
        <f t="shared" si="7"/>
        <v>111</v>
      </c>
      <c r="N39" s="236"/>
      <c r="O39" s="236"/>
      <c r="P39" s="236"/>
      <c r="Q39" s="236"/>
      <c r="R39" s="189"/>
      <c r="S39" s="189"/>
      <c r="T39" s="189"/>
      <c r="U39" s="189"/>
      <c r="V39" s="189"/>
      <c r="W39" s="624"/>
      <c r="X39" s="635"/>
      <c r="Y39" s="189">
        <f t="shared" si="0"/>
      </c>
      <c r="Z39" s="189">
        <f t="shared" si="0"/>
      </c>
      <c r="AA39" s="189">
        <f t="shared" si="0"/>
      </c>
    </row>
    <row r="40" spans="1:27" s="633" customFormat="1" ht="36.75" customHeight="1">
      <c r="A40" s="235" t="s">
        <v>204</v>
      </c>
      <c r="B40" s="16" t="s">
        <v>192</v>
      </c>
      <c r="C40" s="240" t="s">
        <v>142</v>
      </c>
      <c r="D40" s="240"/>
      <c r="E40" s="240"/>
      <c r="F40" s="241"/>
      <c r="G40" s="242">
        <v>4</v>
      </c>
      <c r="H40" s="240">
        <f aca="true" t="shared" si="8" ref="H40:H45">G40*30</f>
        <v>120</v>
      </c>
      <c r="I40" s="240">
        <f aca="true" t="shared" si="9" ref="I40:I45">SUM(J40:L40)</f>
        <v>36</v>
      </c>
      <c r="J40" s="240">
        <v>27</v>
      </c>
      <c r="K40" s="240">
        <v>9</v>
      </c>
      <c r="L40" s="240"/>
      <c r="M40" s="243">
        <f aca="true" t="shared" si="10" ref="M40:M45">H40-I40</f>
        <v>84</v>
      </c>
      <c r="N40" s="867"/>
      <c r="O40" s="240">
        <v>4</v>
      </c>
      <c r="P40" s="243"/>
      <c r="Q40" s="868"/>
      <c r="R40" s="268"/>
      <c r="S40" s="212"/>
      <c r="T40" s="268"/>
      <c r="U40" s="800"/>
      <c r="V40" s="801"/>
      <c r="W40" s="809"/>
      <c r="X40" s="636"/>
      <c r="Y40" s="189">
        <f t="shared" si="0"/>
      </c>
      <c r="Z40" s="189" t="str">
        <f t="shared" si="0"/>
        <v>так</v>
      </c>
      <c r="AA40" s="189">
        <f t="shared" si="0"/>
      </c>
    </row>
    <row r="41" spans="1:27" s="633" customFormat="1" ht="45" customHeight="1">
      <c r="A41" s="235" t="s">
        <v>205</v>
      </c>
      <c r="B41" s="180" t="s">
        <v>227</v>
      </c>
      <c r="C41" s="240"/>
      <c r="D41" s="240"/>
      <c r="E41" s="240"/>
      <c r="F41" s="241" t="s">
        <v>143</v>
      </c>
      <c r="G41" s="231">
        <v>1.5</v>
      </c>
      <c r="H41" s="236">
        <f t="shared" si="8"/>
        <v>45</v>
      </c>
      <c r="I41" s="240">
        <f t="shared" si="9"/>
        <v>18</v>
      </c>
      <c r="J41" s="240"/>
      <c r="K41" s="240"/>
      <c r="L41" s="240">
        <v>18</v>
      </c>
      <c r="M41" s="243">
        <f t="shared" si="10"/>
        <v>27</v>
      </c>
      <c r="N41" s="867"/>
      <c r="O41" s="240"/>
      <c r="P41" s="243">
        <v>2</v>
      </c>
      <c r="Q41" s="868"/>
      <c r="R41" s="189"/>
      <c r="S41" s="212"/>
      <c r="T41" s="189"/>
      <c r="U41" s="189"/>
      <c r="V41" s="189"/>
      <c r="W41" s="624"/>
      <c r="X41" s="189" t="s">
        <v>229</v>
      </c>
      <c r="Y41" s="189">
        <f t="shared" si="0"/>
      </c>
      <c r="Z41" s="189">
        <f t="shared" si="0"/>
      </c>
      <c r="AA41" s="189" t="str">
        <f t="shared" si="0"/>
        <v>так</v>
      </c>
    </row>
    <row r="42" spans="1:27" ht="31.5">
      <c r="A42" s="257" t="s">
        <v>116</v>
      </c>
      <c r="B42" s="273" t="s">
        <v>42</v>
      </c>
      <c r="C42" s="252"/>
      <c r="D42" s="252"/>
      <c r="E42" s="252"/>
      <c r="F42" s="274"/>
      <c r="G42" s="259">
        <v>6.5</v>
      </c>
      <c r="H42" s="252">
        <f t="shared" si="8"/>
        <v>195</v>
      </c>
      <c r="I42" s="252">
        <f t="shared" si="9"/>
        <v>72</v>
      </c>
      <c r="J42" s="252">
        <v>45</v>
      </c>
      <c r="K42" s="252">
        <v>27</v>
      </c>
      <c r="L42" s="252"/>
      <c r="M42" s="275">
        <f t="shared" si="10"/>
        <v>123</v>
      </c>
      <c r="N42" s="869"/>
      <c r="O42" s="252"/>
      <c r="P42" s="275"/>
      <c r="Q42" s="870"/>
      <c r="R42" s="189"/>
      <c r="S42" s="189"/>
      <c r="T42" s="189"/>
      <c r="U42" s="189"/>
      <c r="V42" s="189"/>
      <c r="W42" s="624"/>
      <c r="X42" s="597"/>
      <c r="Y42" s="189">
        <f t="shared" si="0"/>
      </c>
      <c r="Z42" s="189">
        <f t="shared" si="0"/>
      </c>
      <c r="AA42" s="189">
        <f t="shared" si="0"/>
      </c>
    </row>
    <row r="43" spans="1:27" s="633" customFormat="1" ht="31.5">
      <c r="A43" s="209" t="s">
        <v>126</v>
      </c>
      <c r="B43" s="273" t="s">
        <v>115</v>
      </c>
      <c r="C43" s="236"/>
      <c r="D43" s="236"/>
      <c r="E43" s="236"/>
      <c r="F43" s="265"/>
      <c r="G43" s="231">
        <v>2.5</v>
      </c>
      <c r="H43" s="236">
        <f t="shared" si="8"/>
        <v>75</v>
      </c>
      <c r="I43" s="252">
        <f t="shared" si="9"/>
        <v>27</v>
      </c>
      <c r="J43" s="236">
        <v>18</v>
      </c>
      <c r="K43" s="236">
        <v>9</v>
      </c>
      <c r="L43" s="236"/>
      <c r="M43" s="275">
        <f t="shared" si="10"/>
        <v>48</v>
      </c>
      <c r="N43" s="869"/>
      <c r="O43" s="236"/>
      <c r="P43" s="236">
        <v>3</v>
      </c>
      <c r="Q43" s="236"/>
      <c r="R43" s="276"/>
      <c r="S43" s="212"/>
      <c r="T43" s="276"/>
      <c r="U43" s="276"/>
      <c r="V43" s="276"/>
      <c r="W43" s="652"/>
      <c r="X43" s="637"/>
      <c r="Y43" s="189">
        <f t="shared" si="0"/>
      </c>
      <c r="Z43" s="189">
        <f t="shared" si="0"/>
      </c>
      <c r="AA43" s="189" t="str">
        <f t="shared" si="0"/>
        <v>так</v>
      </c>
    </row>
    <row r="44" spans="1:27" ht="31.5">
      <c r="A44" s="209" t="s">
        <v>127</v>
      </c>
      <c r="B44" s="502" t="s">
        <v>115</v>
      </c>
      <c r="C44" s="236">
        <v>3</v>
      </c>
      <c r="D44" s="236"/>
      <c r="E44" s="236"/>
      <c r="F44" s="265"/>
      <c r="G44" s="231">
        <v>4</v>
      </c>
      <c r="H44" s="236">
        <f t="shared" si="8"/>
        <v>120</v>
      </c>
      <c r="I44" s="236">
        <f t="shared" si="9"/>
        <v>40</v>
      </c>
      <c r="J44" s="236">
        <v>20</v>
      </c>
      <c r="K44" s="236">
        <v>20</v>
      </c>
      <c r="L44" s="236"/>
      <c r="M44" s="236">
        <f t="shared" si="10"/>
        <v>80</v>
      </c>
      <c r="N44" s="236"/>
      <c r="O44" s="236"/>
      <c r="P44" s="236"/>
      <c r="Q44" s="236">
        <v>4</v>
      </c>
      <c r="R44" s="189"/>
      <c r="S44" s="212"/>
      <c r="T44" s="189"/>
      <c r="U44" s="189"/>
      <c r="V44" s="189"/>
      <c r="W44" s="624"/>
      <c r="X44" s="189"/>
      <c r="Y44" s="189">
        <f t="shared" si="0"/>
      </c>
      <c r="Z44" s="189">
        <f t="shared" si="0"/>
      </c>
      <c r="AA44" s="189">
        <f t="shared" si="0"/>
      </c>
    </row>
    <row r="45" spans="1:27" s="633" customFormat="1" ht="48" thickBot="1">
      <c r="A45" s="215" t="s">
        <v>71</v>
      </c>
      <c r="B45" s="258" t="s">
        <v>113</v>
      </c>
      <c r="C45" s="252">
        <v>1</v>
      </c>
      <c r="D45" s="252"/>
      <c r="E45" s="252"/>
      <c r="F45" s="252"/>
      <c r="G45" s="259">
        <v>4.5</v>
      </c>
      <c r="H45" s="252">
        <f t="shared" si="8"/>
        <v>135</v>
      </c>
      <c r="I45" s="252">
        <f t="shared" si="9"/>
        <v>60</v>
      </c>
      <c r="J45" s="252">
        <v>30</v>
      </c>
      <c r="K45" s="252">
        <v>30</v>
      </c>
      <c r="L45" s="252"/>
      <c r="M45" s="252">
        <f t="shared" si="10"/>
        <v>75</v>
      </c>
      <c r="N45" s="871">
        <v>4</v>
      </c>
      <c r="O45" s="262"/>
      <c r="P45" s="263"/>
      <c r="Q45" s="872"/>
      <c r="R45" s="189"/>
      <c r="S45" s="212"/>
      <c r="T45" s="189"/>
      <c r="U45" s="189"/>
      <c r="V45" s="189"/>
      <c r="W45" s="866"/>
      <c r="X45" s="635"/>
      <c r="Y45" s="189" t="str">
        <f t="shared" si="0"/>
        <v>так</v>
      </c>
      <c r="Z45" s="189">
        <f t="shared" si="0"/>
      </c>
      <c r="AA45" s="189">
        <f t="shared" si="0"/>
      </c>
    </row>
    <row r="46" spans="1:27" ht="19.5" customHeight="1" thickBot="1">
      <c r="A46" s="1055" t="s">
        <v>80</v>
      </c>
      <c r="B46" s="1056"/>
      <c r="C46" s="524"/>
      <c r="D46" s="524"/>
      <c r="E46" s="524"/>
      <c r="F46" s="524"/>
      <c r="G46" s="343">
        <f>SUMIF($B$37:$B$45,"=*_*",G37:G45)</f>
        <v>25</v>
      </c>
      <c r="H46" s="617">
        <f aca="true" t="shared" si="11" ref="H46:Q46">SUMIF($B$37:$B$45,"=*_*",H37:H45)</f>
        <v>750</v>
      </c>
      <c r="I46" s="617">
        <f t="shared" si="11"/>
        <v>277</v>
      </c>
      <c r="J46" s="617">
        <f t="shared" si="11"/>
        <v>152</v>
      </c>
      <c r="K46" s="617">
        <f t="shared" si="11"/>
        <v>107</v>
      </c>
      <c r="L46" s="617">
        <f t="shared" si="11"/>
        <v>18</v>
      </c>
      <c r="M46" s="617">
        <f t="shared" si="11"/>
        <v>473</v>
      </c>
      <c r="N46" s="617">
        <f t="shared" si="11"/>
        <v>8</v>
      </c>
      <c r="O46" s="617">
        <f t="shared" si="11"/>
        <v>8</v>
      </c>
      <c r="P46" s="617">
        <f t="shared" si="11"/>
        <v>5</v>
      </c>
      <c r="Q46" s="873">
        <f t="shared" si="11"/>
        <v>4</v>
      </c>
      <c r="R46" s="202"/>
      <c r="S46" s="202"/>
      <c r="T46" s="202"/>
      <c r="U46" s="801"/>
      <c r="V46" s="801"/>
      <c r="W46" s="874">
        <f>SUMIF($B$37:$B$45,"=*_*",W37:W45)</f>
        <v>0</v>
      </c>
      <c r="X46" s="325"/>
      <c r="Y46" s="189" t="str">
        <f t="shared" si="0"/>
        <v>так</v>
      </c>
      <c r="Z46" s="189" t="str">
        <f t="shared" si="0"/>
        <v>так</v>
      </c>
      <c r="AA46" s="189" t="str">
        <f t="shared" si="0"/>
        <v>так</v>
      </c>
    </row>
    <row r="47" spans="1:27" ht="17.25" customHeight="1" thickBot="1">
      <c r="A47" s="1044" t="s">
        <v>176</v>
      </c>
      <c r="B47" s="1045"/>
      <c r="C47" s="1045"/>
      <c r="D47" s="1045"/>
      <c r="E47" s="1045"/>
      <c r="F47" s="1045"/>
      <c r="G47" s="1045"/>
      <c r="H47" s="1045"/>
      <c r="I47" s="1045"/>
      <c r="J47" s="1045"/>
      <c r="K47" s="1045"/>
      <c r="L47" s="1045"/>
      <c r="M47" s="1045"/>
      <c r="N47" s="1045"/>
      <c r="O47" s="1045"/>
      <c r="P47" s="1045"/>
      <c r="Q47" s="1045"/>
      <c r="R47" s="1045"/>
      <c r="S47" s="1045"/>
      <c r="T47" s="1045"/>
      <c r="U47" s="1045"/>
      <c r="V47" s="1045"/>
      <c r="W47" s="1046"/>
      <c r="X47" s="576"/>
      <c r="Y47" s="189">
        <f t="shared" si="0"/>
      </c>
      <c r="Z47" s="189">
        <f t="shared" si="0"/>
      </c>
      <c r="AA47" s="189">
        <f t="shared" si="0"/>
      </c>
    </row>
    <row r="48" spans="1:27" ht="21" customHeight="1" thickBot="1">
      <c r="A48" s="1044" t="s">
        <v>177</v>
      </c>
      <c r="B48" s="1057"/>
      <c r="C48" s="1045"/>
      <c r="D48" s="1045"/>
      <c r="E48" s="1045"/>
      <c r="F48" s="1045"/>
      <c r="G48" s="1045"/>
      <c r="H48" s="1045"/>
      <c r="I48" s="1045"/>
      <c r="J48" s="1045"/>
      <c r="K48" s="1045"/>
      <c r="L48" s="1045"/>
      <c r="M48" s="1045"/>
      <c r="N48" s="1045"/>
      <c r="O48" s="1045"/>
      <c r="P48" s="1045"/>
      <c r="Q48" s="1045"/>
      <c r="R48" s="1045"/>
      <c r="S48" s="1045"/>
      <c r="T48" s="1045"/>
      <c r="U48" s="1045"/>
      <c r="V48" s="1045"/>
      <c r="W48" s="1046"/>
      <c r="X48" s="576"/>
      <c r="Y48" s="189">
        <f t="shared" si="0"/>
      </c>
      <c r="Z48" s="189">
        <f t="shared" si="0"/>
      </c>
      <c r="AA48" s="189">
        <f t="shared" si="0"/>
      </c>
    </row>
    <row r="49" spans="1:27" s="633" customFormat="1" ht="33.75" customHeight="1">
      <c r="A49" s="875" t="s">
        <v>178</v>
      </c>
      <c r="B49" s="653" t="s">
        <v>181</v>
      </c>
      <c r="C49" s="876"/>
      <c r="D49" s="742">
        <v>1</v>
      </c>
      <c r="E49" s="876"/>
      <c r="F49" s="876"/>
      <c r="G49" s="877">
        <v>5</v>
      </c>
      <c r="H49" s="742">
        <f>G49*30</f>
        <v>150</v>
      </c>
      <c r="I49" s="742">
        <f>J49+L49+K49</f>
        <v>45</v>
      </c>
      <c r="J49" s="742">
        <v>15</v>
      </c>
      <c r="K49" s="742"/>
      <c r="L49" s="742">
        <v>30</v>
      </c>
      <c r="M49" s="742">
        <f>H49-I49</f>
        <v>105</v>
      </c>
      <c r="N49" s="878">
        <v>3</v>
      </c>
      <c r="O49" s="530"/>
      <c r="P49" s="530"/>
      <c r="Q49" s="236"/>
      <c r="R49" s="202"/>
      <c r="S49" s="202"/>
      <c r="T49" s="202"/>
      <c r="U49" s="801"/>
      <c r="V49" s="801"/>
      <c r="W49" s="802"/>
      <c r="X49" s="635"/>
      <c r="Y49" s="189" t="str">
        <f t="shared" si="0"/>
        <v>так</v>
      </c>
      <c r="Z49" s="189">
        <f t="shared" si="0"/>
      </c>
      <c r="AA49" s="189">
        <f t="shared" si="0"/>
      </c>
    </row>
    <row r="50" spans="1:27" ht="32.25" thickBot="1">
      <c r="A50" s="875" t="s">
        <v>209</v>
      </c>
      <c r="B50" s="239" t="s">
        <v>114</v>
      </c>
      <c r="C50" s="240">
        <v>3</v>
      </c>
      <c r="D50" s="240"/>
      <c r="E50" s="240"/>
      <c r="F50" s="241"/>
      <c r="G50" s="242">
        <v>4</v>
      </c>
      <c r="H50" s="240">
        <f>G50*30</f>
        <v>120</v>
      </c>
      <c r="I50" s="240">
        <f>SUM(J50:L50)</f>
        <v>45</v>
      </c>
      <c r="J50" s="240">
        <v>30</v>
      </c>
      <c r="K50" s="240">
        <v>15</v>
      </c>
      <c r="L50" s="240"/>
      <c r="M50" s="243">
        <f>H50-I50</f>
        <v>75</v>
      </c>
      <c r="N50" s="878"/>
      <c r="O50" s="236"/>
      <c r="P50" s="236"/>
      <c r="Q50" s="236">
        <v>3</v>
      </c>
      <c r="R50" s="202"/>
      <c r="S50" s="212"/>
      <c r="T50" s="202"/>
      <c r="U50" s="801"/>
      <c r="V50" s="801"/>
      <c r="W50" s="866"/>
      <c r="X50" s="602"/>
      <c r="Y50" s="189">
        <f t="shared" si="0"/>
      </c>
      <c r="Z50" s="189">
        <f t="shared" si="0"/>
      </c>
      <c r="AA50" s="189">
        <f t="shared" si="0"/>
      </c>
    </row>
    <row r="51" spans="1:27" s="633" customFormat="1" ht="42" customHeight="1" thickBot="1">
      <c r="A51" s="875" t="s">
        <v>210</v>
      </c>
      <c r="B51" s="264" t="s">
        <v>108</v>
      </c>
      <c r="C51" s="236" t="s">
        <v>142</v>
      </c>
      <c r="D51" s="236"/>
      <c r="E51" s="236"/>
      <c r="F51" s="507"/>
      <c r="G51" s="231">
        <v>4</v>
      </c>
      <c r="H51" s="236">
        <f>G51*30</f>
        <v>120</v>
      </c>
      <c r="I51" s="236">
        <f>SUM(J51:L51)</f>
        <v>40</v>
      </c>
      <c r="J51" s="236">
        <v>30</v>
      </c>
      <c r="K51" s="236">
        <v>10</v>
      </c>
      <c r="L51" s="236"/>
      <c r="M51" s="236">
        <f>H51-I51</f>
        <v>80</v>
      </c>
      <c r="N51" s="879"/>
      <c r="O51" s="237">
        <v>4</v>
      </c>
      <c r="P51" s="238"/>
      <c r="Q51" s="880"/>
      <c r="R51" s="202"/>
      <c r="S51" s="212"/>
      <c r="T51" s="202"/>
      <c r="U51" s="801"/>
      <c r="V51" s="801"/>
      <c r="W51" s="866"/>
      <c r="X51" s="638"/>
      <c r="Y51" s="189">
        <f t="shared" si="0"/>
      </c>
      <c r="Z51" s="189" t="str">
        <f t="shared" si="0"/>
        <v>так</v>
      </c>
      <c r="AA51" s="189">
        <f t="shared" si="0"/>
      </c>
    </row>
    <row r="52" spans="1:27" ht="18" customHeight="1" thickBot="1">
      <c r="A52" s="881"/>
      <c r="B52" s="882" t="s">
        <v>179</v>
      </c>
      <c r="C52" s="783"/>
      <c r="D52" s="883"/>
      <c r="E52" s="783"/>
      <c r="F52" s="783"/>
      <c r="G52" s="860">
        <f aca="true" t="shared" si="12" ref="G52:Q52">SUM(G49:G51)</f>
        <v>13</v>
      </c>
      <c r="H52" s="861">
        <f t="shared" si="12"/>
        <v>390</v>
      </c>
      <c r="I52" s="861">
        <f t="shared" si="12"/>
        <v>130</v>
      </c>
      <c r="J52" s="861">
        <f t="shared" si="12"/>
        <v>75</v>
      </c>
      <c r="K52" s="861">
        <f t="shared" si="12"/>
        <v>25</v>
      </c>
      <c r="L52" s="861">
        <f t="shared" si="12"/>
        <v>30</v>
      </c>
      <c r="M52" s="861">
        <f t="shared" si="12"/>
        <v>260</v>
      </c>
      <c r="N52" s="298">
        <f t="shared" si="12"/>
        <v>3</v>
      </c>
      <c r="O52" s="298">
        <f t="shared" si="12"/>
        <v>4</v>
      </c>
      <c r="P52" s="298">
        <f t="shared" si="12"/>
        <v>0</v>
      </c>
      <c r="Q52" s="298">
        <f t="shared" si="12"/>
        <v>3</v>
      </c>
      <c r="R52" s="522"/>
      <c r="S52" s="522"/>
      <c r="T52" s="522"/>
      <c r="U52" s="884"/>
      <c r="V52" s="884"/>
      <c r="W52" s="874">
        <f>SUM(W49:W51)</f>
        <v>0</v>
      </c>
      <c r="X52" s="325"/>
      <c r="Y52" s="189" t="str">
        <f t="shared" si="0"/>
        <v>так</v>
      </c>
      <c r="Z52" s="189" t="str">
        <f t="shared" si="0"/>
        <v>так</v>
      </c>
      <c r="AA52" s="189" t="str">
        <f t="shared" si="0"/>
        <v>так</v>
      </c>
    </row>
    <row r="53" spans="1:27" ht="18" customHeight="1" thickBot="1">
      <c r="A53" s="1058" t="s">
        <v>180</v>
      </c>
      <c r="B53" s="1059"/>
      <c r="C53" s="1059"/>
      <c r="D53" s="1059"/>
      <c r="E53" s="1059"/>
      <c r="F53" s="1059"/>
      <c r="G53" s="1059"/>
      <c r="H53" s="1059"/>
      <c r="I53" s="1059"/>
      <c r="J53" s="1059"/>
      <c r="K53" s="1059"/>
      <c r="L53" s="1059"/>
      <c r="M53" s="1059"/>
      <c r="N53" s="1059"/>
      <c r="O53" s="1059"/>
      <c r="P53" s="1059"/>
      <c r="Q53" s="1059"/>
      <c r="R53" s="1059"/>
      <c r="S53" s="1059"/>
      <c r="T53" s="1059"/>
      <c r="U53" s="1059"/>
      <c r="V53" s="1059"/>
      <c r="W53" s="1060"/>
      <c r="X53" s="586"/>
      <c r="Y53" s="189">
        <f t="shared" si="0"/>
      </c>
      <c r="Z53" s="189">
        <f t="shared" si="0"/>
      </c>
      <c r="AA53" s="189">
        <f t="shared" si="0"/>
      </c>
    </row>
    <row r="54" spans="1:27" ht="18" customHeight="1" thickBot="1">
      <c r="A54" s="1041" t="s">
        <v>159</v>
      </c>
      <c r="B54" s="1042"/>
      <c r="C54" s="1042"/>
      <c r="D54" s="1042"/>
      <c r="E54" s="1042"/>
      <c r="F54" s="1042"/>
      <c r="G54" s="1042"/>
      <c r="H54" s="1042"/>
      <c r="I54" s="1042"/>
      <c r="J54" s="1042"/>
      <c r="K54" s="1042"/>
      <c r="L54" s="1042"/>
      <c r="M54" s="1042"/>
      <c r="N54" s="1042"/>
      <c r="O54" s="1042"/>
      <c r="P54" s="1042"/>
      <c r="Q54" s="1042"/>
      <c r="R54" s="1042"/>
      <c r="S54" s="1042"/>
      <c r="T54" s="1042"/>
      <c r="U54" s="1042"/>
      <c r="V54" s="1042"/>
      <c r="W54" s="1043"/>
      <c r="X54" s="587"/>
      <c r="Y54" s="189">
        <f t="shared" si="0"/>
      </c>
      <c r="Z54" s="189">
        <f t="shared" si="0"/>
      </c>
      <c r="AA54" s="189">
        <f t="shared" si="0"/>
      </c>
    </row>
    <row r="55" spans="1:30" ht="31.5">
      <c r="A55" s="885" t="s">
        <v>182</v>
      </c>
      <c r="B55" s="886" t="s">
        <v>183</v>
      </c>
      <c r="C55" s="887"/>
      <c r="D55" s="887"/>
      <c r="E55" s="887"/>
      <c r="F55" s="887"/>
      <c r="G55" s="888">
        <v>12</v>
      </c>
      <c r="H55" s="888">
        <f aca="true" t="shared" si="13" ref="H55:H60">G55*30</f>
        <v>360</v>
      </c>
      <c r="I55" s="23">
        <v>114</v>
      </c>
      <c r="J55" s="23">
        <v>33</v>
      </c>
      <c r="K55" s="23">
        <v>33</v>
      </c>
      <c r="L55" s="23">
        <v>48</v>
      </c>
      <c r="M55" s="32">
        <f aca="true" t="shared" si="14" ref="M55:M60">H55-I55</f>
        <v>246</v>
      </c>
      <c r="N55" s="240"/>
      <c r="O55" s="240"/>
      <c r="P55" s="240"/>
      <c r="Q55" s="889"/>
      <c r="R55" s="202"/>
      <c r="S55" s="212"/>
      <c r="T55" s="202"/>
      <c r="U55" s="801"/>
      <c r="V55" s="801"/>
      <c r="W55" s="622"/>
      <c r="X55" s="619"/>
      <c r="Y55" s="189">
        <f t="shared" si="0"/>
      </c>
      <c r="Z55" s="189">
        <f t="shared" si="0"/>
      </c>
      <c r="AA55" s="189">
        <f t="shared" si="0"/>
      </c>
      <c r="AB55" s="589"/>
      <c r="AC55" s="589"/>
      <c r="AD55" s="589"/>
    </row>
    <row r="56" spans="1:30" ht="31.5">
      <c r="A56" s="718" t="s">
        <v>184</v>
      </c>
      <c r="B56" s="719" t="s">
        <v>183</v>
      </c>
      <c r="C56" s="890"/>
      <c r="D56" s="890"/>
      <c r="E56" s="890"/>
      <c r="F56" s="890"/>
      <c r="G56" s="877">
        <v>3.5</v>
      </c>
      <c r="H56" s="793">
        <f t="shared" si="13"/>
        <v>105</v>
      </c>
      <c r="I56" s="120">
        <f>J56+L56+K56</f>
        <v>27</v>
      </c>
      <c r="J56" s="742">
        <v>9</v>
      </c>
      <c r="K56" s="742">
        <v>9</v>
      </c>
      <c r="L56" s="742">
        <v>9</v>
      </c>
      <c r="M56" s="891">
        <f t="shared" si="14"/>
        <v>78</v>
      </c>
      <c r="N56" s="236"/>
      <c r="O56" s="654"/>
      <c r="P56" s="236">
        <v>3</v>
      </c>
      <c r="Q56" s="654"/>
      <c r="R56" s="202"/>
      <c r="S56" s="212"/>
      <c r="T56" s="202"/>
      <c r="U56" s="800"/>
      <c r="V56" s="801"/>
      <c r="W56" s="866"/>
      <c r="X56" s="589"/>
      <c r="Y56" s="189">
        <f t="shared" si="0"/>
      </c>
      <c r="Z56" s="189">
        <f t="shared" si="0"/>
      </c>
      <c r="AA56" s="189" t="str">
        <f t="shared" si="0"/>
        <v>так</v>
      </c>
      <c r="AB56" s="589"/>
      <c r="AC56" s="589"/>
      <c r="AD56" s="589"/>
    </row>
    <row r="57" spans="1:30" ht="31.5">
      <c r="A57" s="718" t="s">
        <v>211</v>
      </c>
      <c r="B57" s="719" t="s">
        <v>183</v>
      </c>
      <c r="C57" s="890"/>
      <c r="D57" s="305">
        <v>3</v>
      </c>
      <c r="E57" s="890"/>
      <c r="F57" s="890"/>
      <c r="G57" s="877">
        <v>8.5</v>
      </c>
      <c r="H57" s="793">
        <f t="shared" si="13"/>
        <v>255</v>
      </c>
      <c r="I57" s="120">
        <f>J57+L57+K57</f>
        <v>60</v>
      </c>
      <c r="J57" s="742">
        <v>15</v>
      </c>
      <c r="K57" s="742">
        <v>15</v>
      </c>
      <c r="L57" s="742">
        <v>30</v>
      </c>
      <c r="M57" s="891">
        <f t="shared" si="14"/>
        <v>195</v>
      </c>
      <c r="N57" s="236"/>
      <c r="O57" s="654"/>
      <c r="P57" s="234"/>
      <c r="Q57" s="236">
        <v>4</v>
      </c>
      <c r="R57" s="202"/>
      <c r="S57" s="212"/>
      <c r="T57" s="202"/>
      <c r="U57" s="800"/>
      <c r="V57" s="801"/>
      <c r="W57" s="866"/>
      <c r="X57" s="597"/>
      <c r="Y57" s="189">
        <f t="shared" si="0"/>
      </c>
      <c r="Z57" s="189">
        <f t="shared" si="0"/>
      </c>
      <c r="AA57" s="189">
        <f t="shared" si="0"/>
      </c>
      <c r="AB57" s="589"/>
      <c r="AC57" s="589"/>
      <c r="AD57" s="589"/>
    </row>
    <row r="58" spans="1:30" s="633" customFormat="1" ht="39" customHeight="1">
      <c r="A58" s="235" t="s">
        <v>212</v>
      </c>
      <c r="B58" s="264" t="s">
        <v>197</v>
      </c>
      <c r="C58" s="304">
        <v>1</v>
      </c>
      <c r="D58" s="305"/>
      <c r="E58" s="305"/>
      <c r="F58" s="304"/>
      <c r="G58" s="231">
        <v>5</v>
      </c>
      <c r="H58" s="240">
        <f t="shared" si="13"/>
        <v>150</v>
      </c>
      <c r="I58" s="236">
        <f>SUM(J58:L58)</f>
        <v>45</v>
      </c>
      <c r="J58" s="236">
        <v>30</v>
      </c>
      <c r="K58" s="236">
        <v>15</v>
      </c>
      <c r="L58" s="236"/>
      <c r="M58" s="254">
        <f t="shared" si="14"/>
        <v>105</v>
      </c>
      <c r="N58" s="256">
        <v>3</v>
      </c>
      <c r="O58" s="231"/>
      <c r="P58" s="231"/>
      <c r="Q58" s="231"/>
      <c r="R58" s="189"/>
      <c r="S58" s="212">
        <f>I58/H58</f>
        <v>0.3</v>
      </c>
      <c r="T58" s="189"/>
      <c r="U58" s="189"/>
      <c r="V58" s="189"/>
      <c r="W58" s="866"/>
      <c r="X58" s="635"/>
      <c r="Y58" s="189" t="str">
        <f t="shared" si="0"/>
        <v>так</v>
      </c>
      <c r="Z58" s="189">
        <f t="shared" si="0"/>
      </c>
      <c r="AA58" s="189">
        <f t="shared" si="0"/>
      </c>
      <c r="AB58" s="639"/>
      <c r="AC58" s="639"/>
      <c r="AD58" s="639"/>
    </row>
    <row r="59" spans="1:30" s="633" customFormat="1" ht="47.25" customHeight="1">
      <c r="A59" s="235" t="s">
        <v>213</v>
      </c>
      <c r="B59" s="310" t="s">
        <v>125</v>
      </c>
      <c r="C59" s="236" t="s">
        <v>143</v>
      </c>
      <c r="D59" s="236"/>
      <c r="E59" s="222"/>
      <c r="F59" s="222"/>
      <c r="G59" s="231">
        <v>4.5</v>
      </c>
      <c r="H59" s="236">
        <f t="shared" si="13"/>
        <v>135</v>
      </c>
      <c r="I59" s="236">
        <f>SUM(J59:L59)</f>
        <v>45</v>
      </c>
      <c r="J59" s="236">
        <v>27</v>
      </c>
      <c r="K59" s="236">
        <v>18</v>
      </c>
      <c r="L59" s="236"/>
      <c r="M59" s="254">
        <f t="shared" si="14"/>
        <v>90</v>
      </c>
      <c r="N59" s="236"/>
      <c r="O59" s="222"/>
      <c r="P59" s="222">
        <v>5</v>
      </c>
      <c r="Q59" s="723"/>
      <c r="R59" s="184"/>
      <c r="S59" s="184"/>
      <c r="T59" s="184"/>
      <c r="U59" s="184"/>
      <c r="V59" s="184"/>
      <c r="W59" s="866"/>
      <c r="X59" s="638"/>
      <c r="Y59" s="189">
        <f t="shared" si="0"/>
      </c>
      <c r="Z59" s="189">
        <f t="shared" si="0"/>
      </c>
      <c r="AA59" s="189" t="str">
        <f t="shared" si="0"/>
        <v>так</v>
      </c>
      <c r="AB59" s="639"/>
      <c r="AC59" s="639"/>
      <c r="AD59" s="639"/>
    </row>
    <row r="60" spans="1:30" ht="48" customHeight="1" thickBot="1">
      <c r="A60" s="235" t="s">
        <v>214</v>
      </c>
      <c r="B60" s="892" t="s">
        <v>224</v>
      </c>
      <c r="C60" s="260">
        <v>3</v>
      </c>
      <c r="D60" s="260"/>
      <c r="E60" s="260"/>
      <c r="F60" s="241"/>
      <c r="G60" s="231">
        <v>4.5</v>
      </c>
      <c r="H60" s="236">
        <f t="shared" si="13"/>
        <v>135</v>
      </c>
      <c r="I60" s="240">
        <f>SUM(J60:L60)</f>
        <v>45</v>
      </c>
      <c r="J60" s="260">
        <v>30</v>
      </c>
      <c r="K60" s="260">
        <v>15</v>
      </c>
      <c r="L60" s="260"/>
      <c r="M60" s="243">
        <f t="shared" si="14"/>
        <v>90</v>
      </c>
      <c r="N60" s="236"/>
      <c r="O60" s="236"/>
      <c r="P60" s="236"/>
      <c r="Q60" s="236">
        <v>3</v>
      </c>
      <c r="R60" s="332"/>
      <c r="S60" s="332"/>
      <c r="T60" s="332"/>
      <c r="U60" s="332"/>
      <c r="V60" s="332"/>
      <c r="W60" s="893"/>
      <c r="X60" s="664" t="s">
        <v>228</v>
      </c>
      <c r="Y60" s="189">
        <f t="shared" si="0"/>
      </c>
      <c r="Z60" s="189">
        <f t="shared" si="0"/>
      </c>
      <c r="AA60" s="189">
        <f t="shared" si="0"/>
      </c>
      <c r="AB60" s="589"/>
      <c r="AC60" s="589"/>
      <c r="AD60" s="589"/>
    </row>
    <row r="61" spans="1:30" ht="18" customHeight="1" thickBot="1">
      <c r="A61" s="881"/>
      <c r="B61" s="894" t="s">
        <v>186</v>
      </c>
      <c r="C61" s="783"/>
      <c r="D61" s="883"/>
      <c r="E61" s="783"/>
      <c r="F61" s="783"/>
      <c r="G61" s="860">
        <f>SUM(G56:G60)</f>
        <v>26</v>
      </c>
      <c r="H61" s="861">
        <f>SUM(H56:H60)</f>
        <v>780</v>
      </c>
      <c r="I61" s="861">
        <f aca="true" t="shared" si="15" ref="I61:Q61">SUM(I56:I60)</f>
        <v>222</v>
      </c>
      <c r="J61" s="861">
        <f t="shared" si="15"/>
        <v>111</v>
      </c>
      <c r="K61" s="861">
        <f t="shared" si="15"/>
        <v>72</v>
      </c>
      <c r="L61" s="861">
        <f t="shared" si="15"/>
        <v>39</v>
      </c>
      <c r="M61" s="861">
        <f t="shared" si="15"/>
        <v>558</v>
      </c>
      <c r="N61" s="895">
        <f t="shared" si="15"/>
        <v>3</v>
      </c>
      <c r="O61" s="895">
        <f t="shared" si="15"/>
        <v>0</v>
      </c>
      <c r="P61" s="895">
        <f t="shared" si="15"/>
        <v>8</v>
      </c>
      <c r="Q61" s="895">
        <f t="shared" si="15"/>
        <v>7</v>
      </c>
      <c r="R61" s="522"/>
      <c r="S61" s="522"/>
      <c r="T61" s="522"/>
      <c r="U61" s="884"/>
      <c r="V61" s="884"/>
      <c r="W61" s="896">
        <f>SUM(W56:W60)</f>
        <v>0</v>
      </c>
      <c r="X61" s="325"/>
      <c r="Y61" s="189" t="str">
        <f t="shared" si="0"/>
        <v>так</v>
      </c>
      <c r="Z61" s="189" t="str">
        <f t="shared" si="0"/>
        <v>так</v>
      </c>
      <c r="AA61" s="189" t="str">
        <f t="shared" si="0"/>
        <v>так</v>
      </c>
      <c r="AB61" s="589"/>
      <c r="AC61" s="589"/>
      <c r="AD61" s="589"/>
    </row>
    <row r="62" spans="1:30" ht="18" customHeight="1" thickBot="1">
      <c r="A62" s="1041" t="s">
        <v>187</v>
      </c>
      <c r="B62" s="1042"/>
      <c r="C62" s="1042"/>
      <c r="D62" s="1042"/>
      <c r="E62" s="1042"/>
      <c r="F62" s="1042"/>
      <c r="G62" s="1042"/>
      <c r="H62" s="1042"/>
      <c r="I62" s="1042"/>
      <c r="J62" s="1042"/>
      <c r="K62" s="1042"/>
      <c r="L62" s="1042"/>
      <c r="M62" s="1042"/>
      <c r="N62" s="1042"/>
      <c r="O62" s="1042"/>
      <c r="P62" s="1042"/>
      <c r="Q62" s="1042"/>
      <c r="R62" s="1042"/>
      <c r="S62" s="1042"/>
      <c r="T62" s="1042"/>
      <c r="U62" s="1042"/>
      <c r="V62" s="1042"/>
      <c r="W62" s="1043"/>
      <c r="X62" s="587"/>
      <c r="Y62" s="189">
        <f t="shared" si="0"/>
      </c>
      <c r="Z62" s="189">
        <f t="shared" si="0"/>
      </c>
      <c r="AA62" s="189">
        <f t="shared" si="0"/>
      </c>
      <c r="AB62" s="589"/>
      <c r="AC62" s="589"/>
      <c r="AD62" s="589"/>
    </row>
    <row r="63" spans="1:30" ht="31.5">
      <c r="A63" s="885" t="s">
        <v>182</v>
      </c>
      <c r="B63" s="886" t="s">
        <v>183</v>
      </c>
      <c r="C63" s="887"/>
      <c r="D63" s="887"/>
      <c r="E63" s="887"/>
      <c r="F63" s="887"/>
      <c r="G63" s="897">
        <v>12</v>
      </c>
      <c r="H63" s="897">
        <f aca="true" t="shared" si="16" ref="H63:H68">G63*30</f>
        <v>360</v>
      </c>
      <c r="I63" s="23">
        <v>114</v>
      </c>
      <c r="J63" s="23">
        <v>33</v>
      </c>
      <c r="K63" s="23">
        <v>33</v>
      </c>
      <c r="L63" s="23">
        <v>48</v>
      </c>
      <c r="M63" s="32">
        <f aca="true" t="shared" si="17" ref="M63:M68">H63-I63</f>
        <v>246</v>
      </c>
      <c r="N63" s="240"/>
      <c r="O63" s="240"/>
      <c r="P63" s="240"/>
      <c r="Q63" s="889"/>
      <c r="R63" s="202"/>
      <c r="S63" s="212"/>
      <c r="T63" s="202"/>
      <c r="U63" s="801"/>
      <c r="V63" s="801"/>
      <c r="W63" s="622"/>
      <c r="X63" s="619"/>
      <c r="Y63" s="189">
        <f t="shared" si="0"/>
      </c>
      <c r="Z63" s="189">
        <f t="shared" si="0"/>
      </c>
      <c r="AA63" s="189">
        <f t="shared" si="0"/>
      </c>
      <c r="AB63" s="589"/>
      <c r="AC63" s="589"/>
      <c r="AD63" s="589"/>
    </row>
    <row r="64" spans="1:30" ht="31.5">
      <c r="A64" s="718" t="s">
        <v>184</v>
      </c>
      <c r="B64" s="719" t="s">
        <v>183</v>
      </c>
      <c r="C64" s="890"/>
      <c r="D64" s="305" t="s">
        <v>143</v>
      </c>
      <c r="E64" s="890"/>
      <c r="F64" s="890"/>
      <c r="G64" s="877">
        <v>3.5</v>
      </c>
      <c r="H64" s="793">
        <f t="shared" si="16"/>
        <v>105</v>
      </c>
      <c r="I64" s="120">
        <f>J64+L64+K64</f>
        <v>27</v>
      </c>
      <c r="J64" s="742">
        <v>9</v>
      </c>
      <c r="K64" s="742">
        <v>9</v>
      </c>
      <c r="L64" s="742">
        <v>9</v>
      </c>
      <c r="M64" s="891">
        <f t="shared" si="17"/>
        <v>78</v>
      </c>
      <c r="N64" s="236"/>
      <c r="O64" s="654"/>
      <c r="P64" s="236">
        <v>3</v>
      </c>
      <c r="Q64" s="654"/>
      <c r="R64" s="202"/>
      <c r="S64" s="212"/>
      <c r="T64" s="202"/>
      <c r="U64" s="800"/>
      <c r="V64" s="801"/>
      <c r="W64" s="866"/>
      <c r="X64" s="589"/>
      <c r="Y64" s="189">
        <f t="shared" si="0"/>
      </c>
      <c r="Z64" s="189">
        <f t="shared" si="0"/>
      </c>
      <c r="AA64" s="189" t="str">
        <f t="shared" si="0"/>
        <v>так</v>
      </c>
      <c r="AB64" s="589"/>
      <c r="AC64" s="589"/>
      <c r="AD64" s="589"/>
    </row>
    <row r="65" spans="1:30" ht="31.5">
      <c r="A65" s="718" t="s">
        <v>211</v>
      </c>
      <c r="B65" s="719" t="s">
        <v>183</v>
      </c>
      <c r="C65" s="890"/>
      <c r="D65" s="305">
        <v>3</v>
      </c>
      <c r="E65" s="890"/>
      <c r="F65" s="890"/>
      <c r="G65" s="877">
        <v>8.5</v>
      </c>
      <c r="H65" s="793">
        <f t="shared" si="16"/>
        <v>255</v>
      </c>
      <c r="I65" s="120">
        <f>J65+L65+K65</f>
        <v>60</v>
      </c>
      <c r="J65" s="742">
        <v>15</v>
      </c>
      <c r="K65" s="742">
        <v>15</v>
      </c>
      <c r="L65" s="742">
        <v>30</v>
      </c>
      <c r="M65" s="891">
        <f t="shared" si="17"/>
        <v>195</v>
      </c>
      <c r="N65" s="236"/>
      <c r="O65" s="654"/>
      <c r="P65" s="234"/>
      <c r="Q65" s="236">
        <v>4</v>
      </c>
      <c r="R65" s="202"/>
      <c r="S65" s="212"/>
      <c r="T65" s="202"/>
      <c r="U65" s="800"/>
      <c r="V65" s="801"/>
      <c r="W65" s="866"/>
      <c r="X65" s="597"/>
      <c r="Y65" s="189">
        <f t="shared" si="0"/>
      </c>
      <c r="Z65" s="189">
        <f t="shared" si="0"/>
      </c>
      <c r="AA65" s="189">
        <f t="shared" si="0"/>
      </c>
      <c r="AB65" s="589"/>
      <c r="AC65" s="589"/>
      <c r="AD65" s="589"/>
    </row>
    <row r="66" spans="1:30" ht="45" customHeight="1">
      <c r="A66" s="235" t="s">
        <v>215</v>
      </c>
      <c r="B66" s="251" t="s">
        <v>226</v>
      </c>
      <c r="C66" s="304">
        <v>1</v>
      </c>
      <c r="D66" s="305"/>
      <c r="E66" s="305"/>
      <c r="F66" s="304"/>
      <c r="G66" s="231">
        <v>5</v>
      </c>
      <c r="H66" s="240">
        <f t="shared" si="16"/>
        <v>150</v>
      </c>
      <c r="I66" s="236">
        <f>SUM(J66:L66)</f>
        <v>45</v>
      </c>
      <c r="J66" s="236">
        <v>30</v>
      </c>
      <c r="K66" s="236">
        <v>15</v>
      </c>
      <c r="L66" s="236"/>
      <c r="M66" s="254">
        <f t="shared" si="17"/>
        <v>105</v>
      </c>
      <c r="N66" s="256">
        <v>3</v>
      </c>
      <c r="O66" s="231"/>
      <c r="P66" s="231"/>
      <c r="Q66" s="231"/>
      <c r="R66" s="184"/>
      <c r="S66" s="184"/>
      <c r="T66" s="184"/>
      <c r="U66" s="184"/>
      <c r="V66" s="184"/>
      <c r="W66" s="623"/>
      <c r="X66" s="664" t="s">
        <v>228</v>
      </c>
      <c r="Y66" s="189" t="str">
        <f t="shared" si="0"/>
        <v>так</v>
      </c>
      <c r="Z66" s="189">
        <f t="shared" si="0"/>
      </c>
      <c r="AA66" s="189">
        <f t="shared" si="0"/>
      </c>
      <c r="AB66" s="589"/>
      <c r="AC66" s="589"/>
      <c r="AD66" s="589"/>
    </row>
    <row r="67" spans="1:30" ht="39.75" customHeight="1">
      <c r="A67" s="235" t="s">
        <v>216</v>
      </c>
      <c r="B67" s="307" t="s">
        <v>231</v>
      </c>
      <c r="C67" s="260" t="s">
        <v>143</v>
      </c>
      <c r="D67" s="260"/>
      <c r="E67" s="260"/>
      <c r="F67" s="241"/>
      <c r="G67" s="242">
        <v>4.5</v>
      </c>
      <c r="H67" s="240">
        <f t="shared" si="16"/>
        <v>135</v>
      </c>
      <c r="I67" s="240">
        <f>SUM(J67:L67)</f>
        <v>45</v>
      </c>
      <c r="J67" s="260">
        <v>27</v>
      </c>
      <c r="K67" s="260">
        <v>18</v>
      </c>
      <c r="L67" s="260"/>
      <c r="M67" s="243">
        <f t="shared" si="17"/>
        <v>90</v>
      </c>
      <c r="N67" s="236"/>
      <c r="O67" s="236"/>
      <c r="P67" s="236">
        <v>5</v>
      </c>
      <c r="Q67" s="236"/>
      <c r="R67" s="332"/>
      <c r="S67" s="212">
        <f>I67/H67</f>
        <v>0.3333333333333333</v>
      </c>
      <c r="T67" s="332"/>
      <c r="U67" s="332"/>
      <c r="V67" s="332"/>
      <c r="W67" s="866"/>
      <c r="X67" s="602"/>
      <c r="Y67" s="189">
        <f t="shared" si="0"/>
      </c>
      <c r="Z67" s="189">
        <f t="shared" si="0"/>
      </c>
      <c r="AA67" s="189" t="str">
        <f t="shared" si="0"/>
        <v>так</v>
      </c>
      <c r="AB67" s="589"/>
      <c r="AC67" s="589"/>
      <c r="AD67" s="589"/>
    </row>
    <row r="68" spans="1:30" ht="39.75" customHeight="1" thickBot="1">
      <c r="A68" s="235" t="s">
        <v>217</v>
      </c>
      <c r="B68" s="502" t="s">
        <v>230</v>
      </c>
      <c r="C68" s="236">
        <v>3</v>
      </c>
      <c r="D68" s="236"/>
      <c r="E68" s="222"/>
      <c r="F68" s="222"/>
      <c r="G68" s="231">
        <v>4.5</v>
      </c>
      <c r="H68" s="236">
        <f t="shared" si="16"/>
        <v>135</v>
      </c>
      <c r="I68" s="236">
        <f>SUM(J68:L68)</f>
        <v>45</v>
      </c>
      <c r="J68" s="236">
        <v>30</v>
      </c>
      <c r="K68" s="236">
        <v>15</v>
      </c>
      <c r="L68" s="236"/>
      <c r="M68" s="254">
        <f t="shared" si="17"/>
        <v>90</v>
      </c>
      <c r="N68" s="222"/>
      <c r="O68" s="222"/>
      <c r="P68" s="236"/>
      <c r="Q68" s="236">
        <v>3</v>
      </c>
      <c r="R68" s="189"/>
      <c r="S68" s="212">
        <f>I68/H68</f>
        <v>0.3333333333333333</v>
      </c>
      <c r="T68" s="189"/>
      <c r="U68" s="189"/>
      <c r="V68" s="189"/>
      <c r="W68" s="866"/>
      <c r="X68" s="602"/>
      <c r="Y68" s="189">
        <f t="shared" si="0"/>
      </c>
      <c r="Z68" s="189">
        <f t="shared" si="0"/>
      </c>
      <c r="AA68" s="189">
        <f t="shared" si="0"/>
      </c>
      <c r="AB68" s="589"/>
      <c r="AC68" s="589"/>
      <c r="AD68" s="589"/>
    </row>
    <row r="69" spans="1:30" ht="18" customHeight="1" thickBot="1">
      <c r="A69" s="881"/>
      <c r="B69" s="894" t="s">
        <v>188</v>
      </c>
      <c r="C69" s="898"/>
      <c r="D69" s="883"/>
      <c r="E69" s="783"/>
      <c r="F69" s="783"/>
      <c r="G69" s="860">
        <f aca="true" t="shared" si="18" ref="G69:Q69">SUM(G64:G68)</f>
        <v>26</v>
      </c>
      <c r="H69" s="861">
        <f t="shared" si="18"/>
        <v>780</v>
      </c>
      <c r="I69" s="861">
        <f t="shared" si="18"/>
        <v>222</v>
      </c>
      <c r="J69" s="861">
        <f t="shared" si="18"/>
        <v>111</v>
      </c>
      <c r="K69" s="861">
        <f t="shared" si="18"/>
        <v>72</v>
      </c>
      <c r="L69" s="861">
        <f t="shared" si="18"/>
        <v>39</v>
      </c>
      <c r="M69" s="861">
        <f t="shared" si="18"/>
        <v>558</v>
      </c>
      <c r="N69" s="895">
        <f t="shared" si="18"/>
        <v>3</v>
      </c>
      <c r="O69" s="895">
        <f t="shared" si="18"/>
        <v>0</v>
      </c>
      <c r="P69" s="895">
        <f t="shared" si="18"/>
        <v>8</v>
      </c>
      <c r="Q69" s="895">
        <f t="shared" si="18"/>
        <v>7</v>
      </c>
      <c r="R69" s="522"/>
      <c r="S69" s="522"/>
      <c r="T69" s="522"/>
      <c r="U69" s="884"/>
      <c r="V69" s="884"/>
      <c r="W69" s="896">
        <f>SUM(W64:W68)</f>
        <v>0</v>
      </c>
      <c r="X69" s="325"/>
      <c r="Y69" s="189" t="str">
        <f t="shared" si="0"/>
        <v>так</v>
      </c>
      <c r="Z69" s="189" t="str">
        <f t="shared" si="0"/>
        <v>так</v>
      </c>
      <c r="AA69" s="189" t="str">
        <f t="shared" si="0"/>
        <v>так</v>
      </c>
      <c r="AB69" s="589"/>
      <c r="AC69" s="589"/>
      <c r="AD69" s="589"/>
    </row>
    <row r="70" spans="1:30" ht="18" customHeight="1" thickBot="1">
      <c r="A70" s="1044" t="s">
        <v>189</v>
      </c>
      <c r="B70" s="1045"/>
      <c r="C70" s="1045"/>
      <c r="D70" s="1045"/>
      <c r="E70" s="1045"/>
      <c r="F70" s="1045"/>
      <c r="G70" s="1045"/>
      <c r="H70" s="1045"/>
      <c r="I70" s="1045"/>
      <c r="J70" s="1045"/>
      <c r="K70" s="1045"/>
      <c r="L70" s="1045"/>
      <c r="M70" s="1045"/>
      <c r="N70" s="1045"/>
      <c r="O70" s="1045"/>
      <c r="P70" s="1045"/>
      <c r="Q70" s="1045"/>
      <c r="R70" s="1045"/>
      <c r="S70" s="1045"/>
      <c r="T70" s="1045"/>
      <c r="U70" s="1045"/>
      <c r="V70" s="1045"/>
      <c r="W70" s="1046"/>
      <c r="X70" s="576"/>
      <c r="Y70" s="189">
        <f t="shared" si="0"/>
      </c>
      <c r="Z70" s="589"/>
      <c r="AA70" s="589"/>
      <c r="AB70" s="589"/>
      <c r="AC70" s="589"/>
      <c r="AD70" s="589"/>
    </row>
    <row r="71" spans="1:30" ht="40.5" customHeight="1">
      <c r="A71" s="235" t="s">
        <v>218</v>
      </c>
      <c r="B71" s="899" t="s">
        <v>49</v>
      </c>
      <c r="C71" s="424"/>
      <c r="D71" s="424">
        <v>4</v>
      </c>
      <c r="E71" s="424"/>
      <c r="F71" s="424"/>
      <c r="G71" s="900">
        <v>9</v>
      </c>
      <c r="H71" s="424">
        <f>G71*30</f>
        <v>270</v>
      </c>
      <c r="I71" s="424"/>
      <c r="J71" s="424"/>
      <c r="K71" s="424"/>
      <c r="L71" s="424"/>
      <c r="M71" s="901">
        <f>H71-I71</f>
        <v>270</v>
      </c>
      <c r="N71" s="902"/>
      <c r="O71" s="424"/>
      <c r="P71" s="903"/>
      <c r="Q71" s="904"/>
      <c r="R71" s="189"/>
      <c r="S71" s="189"/>
      <c r="T71" s="189"/>
      <c r="U71" s="189"/>
      <c r="V71" s="189"/>
      <c r="W71" s="905"/>
      <c r="X71" s="589"/>
      <c r="Y71" s="189">
        <f t="shared" si="0"/>
      </c>
      <c r="Z71" s="232"/>
      <c r="AA71" s="589"/>
      <c r="AB71" s="589"/>
      <c r="AC71" s="589"/>
      <c r="AD71" s="589"/>
    </row>
    <row r="72" spans="1:30" ht="35.25" customHeight="1">
      <c r="A72" s="235" t="s">
        <v>219</v>
      </c>
      <c r="B72" s="653" t="s">
        <v>50</v>
      </c>
      <c r="C72" s="222"/>
      <c r="D72" s="222"/>
      <c r="E72" s="222"/>
      <c r="F72" s="222"/>
      <c r="G72" s="906">
        <v>25</v>
      </c>
      <c r="H72" s="222">
        <f>G72*30</f>
        <v>750</v>
      </c>
      <c r="I72" s="222"/>
      <c r="J72" s="222"/>
      <c r="K72" s="222"/>
      <c r="L72" s="222"/>
      <c r="M72" s="907">
        <f>H72-I72</f>
        <v>750</v>
      </c>
      <c r="N72" s="207"/>
      <c r="O72" s="222"/>
      <c r="P72" s="907"/>
      <c r="Q72" s="223"/>
      <c r="R72" s="189"/>
      <c r="S72" s="189"/>
      <c r="T72" s="189"/>
      <c r="U72" s="189"/>
      <c r="V72" s="189"/>
      <c r="W72" s="866"/>
      <c r="X72" s="589"/>
      <c r="Y72" s="189">
        <f t="shared" si="0"/>
      </c>
      <c r="Z72" s="232"/>
      <c r="AA72" s="589"/>
      <c r="AB72" s="589"/>
      <c r="AC72" s="589"/>
      <c r="AD72" s="589"/>
    </row>
    <row r="73" spans="1:30" ht="22.5" customHeight="1" thickBot="1">
      <c r="A73" s="235" t="s">
        <v>220</v>
      </c>
      <c r="B73" s="908" t="s">
        <v>51</v>
      </c>
      <c r="C73" s="909">
        <v>4</v>
      </c>
      <c r="D73" s="909"/>
      <c r="E73" s="909"/>
      <c r="F73" s="909"/>
      <c r="G73" s="910">
        <v>3</v>
      </c>
      <c r="H73" s="909">
        <f>G73*30</f>
        <v>90</v>
      </c>
      <c r="I73" s="909"/>
      <c r="J73" s="909"/>
      <c r="K73" s="909"/>
      <c r="L73" s="909"/>
      <c r="M73" s="911">
        <f>H73-I73</f>
        <v>90</v>
      </c>
      <c r="N73" s="912"/>
      <c r="O73" s="909"/>
      <c r="P73" s="911"/>
      <c r="Q73" s="913"/>
      <c r="R73" s="189"/>
      <c r="S73" s="189"/>
      <c r="T73" s="189"/>
      <c r="U73" s="189"/>
      <c r="V73" s="189"/>
      <c r="W73" s="624"/>
      <c r="X73" s="189"/>
      <c r="Y73" s="189">
        <f t="shared" si="0"/>
      </c>
      <c r="Z73" s="189"/>
      <c r="AA73" s="589"/>
      <c r="AB73" s="589"/>
      <c r="AC73" s="589"/>
      <c r="AD73" s="589"/>
    </row>
    <row r="74" spans="1:30" ht="16.5" thickBot="1">
      <c r="A74" s="294"/>
      <c r="B74" s="277" t="s">
        <v>190</v>
      </c>
      <c r="C74" s="295"/>
      <c r="D74" s="296"/>
      <c r="E74" s="296"/>
      <c r="F74" s="295"/>
      <c r="G74" s="297">
        <f aca="true" t="shared" si="19" ref="G74:Q74">SUM(G71:G73)</f>
        <v>37</v>
      </c>
      <c r="H74" s="298">
        <f t="shared" si="19"/>
        <v>1110</v>
      </c>
      <c r="I74" s="298">
        <f t="shared" si="19"/>
        <v>0</v>
      </c>
      <c r="J74" s="298">
        <f t="shared" si="19"/>
        <v>0</v>
      </c>
      <c r="K74" s="298">
        <f t="shared" si="19"/>
        <v>0</v>
      </c>
      <c r="L74" s="298">
        <f t="shared" si="19"/>
        <v>0</v>
      </c>
      <c r="M74" s="298">
        <f t="shared" si="19"/>
        <v>1110</v>
      </c>
      <c r="N74" s="298">
        <f t="shared" si="19"/>
        <v>0</v>
      </c>
      <c r="O74" s="298">
        <f t="shared" si="19"/>
        <v>0</v>
      </c>
      <c r="P74" s="298">
        <f t="shared" si="19"/>
        <v>0</v>
      </c>
      <c r="Q74" s="298">
        <f t="shared" si="19"/>
        <v>0</v>
      </c>
      <c r="R74" s="189"/>
      <c r="S74" s="189"/>
      <c r="T74" s="189"/>
      <c r="U74" s="189"/>
      <c r="V74" s="189"/>
      <c r="W74" s="624"/>
      <c r="X74" s="189"/>
      <c r="Y74" s="189"/>
      <c r="Z74" s="189"/>
      <c r="AA74" s="589"/>
      <c r="AB74" s="589"/>
      <c r="AC74" s="589"/>
      <c r="AD74" s="589"/>
    </row>
    <row r="75" spans="1:30" ht="16.5" thickBot="1">
      <c r="A75" s="294"/>
      <c r="B75" s="277" t="s">
        <v>92</v>
      </c>
      <c r="C75" s="295"/>
      <c r="D75" s="296"/>
      <c r="E75" s="296"/>
      <c r="F75" s="295"/>
      <c r="G75" s="297">
        <f aca="true" t="shared" si="20" ref="G75:Q75">SUM(G26,G61)</f>
        <v>36</v>
      </c>
      <c r="H75" s="298">
        <f t="shared" si="20"/>
        <v>1080</v>
      </c>
      <c r="I75" s="298">
        <f t="shared" si="20"/>
        <v>322</v>
      </c>
      <c r="J75" s="298">
        <f t="shared" si="20"/>
        <v>111</v>
      </c>
      <c r="K75" s="298">
        <f t="shared" si="20"/>
        <v>72</v>
      </c>
      <c r="L75" s="298">
        <f t="shared" si="20"/>
        <v>139</v>
      </c>
      <c r="M75" s="298">
        <f t="shared" si="20"/>
        <v>758</v>
      </c>
      <c r="N75" s="298">
        <f t="shared" si="20"/>
        <v>5</v>
      </c>
      <c r="O75" s="298">
        <f t="shared" si="20"/>
        <v>2</v>
      </c>
      <c r="P75" s="298">
        <f t="shared" si="20"/>
        <v>10</v>
      </c>
      <c r="Q75" s="298">
        <f t="shared" si="20"/>
        <v>9</v>
      </c>
      <c r="R75" s="332"/>
      <c r="S75" s="332"/>
      <c r="T75" s="332"/>
      <c r="U75" s="332"/>
      <c r="V75" s="332"/>
      <c r="W75" s="896">
        <f>SUM(W26,W61)</f>
        <v>0</v>
      </c>
      <c r="X75" s="324"/>
      <c r="Y75" s="588"/>
      <c r="Z75" s="588"/>
      <c r="AA75" s="589"/>
      <c r="AB75" s="589"/>
      <c r="AC75" s="589"/>
      <c r="AD75" s="589"/>
    </row>
    <row r="76" spans="1:30" ht="30.75" customHeight="1" thickBot="1">
      <c r="A76" s="1047" t="s">
        <v>41</v>
      </c>
      <c r="B76" s="1048"/>
      <c r="C76" s="914"/>
      <c r="D76" s="915"/>
      <c r="E76" s="915"/>
      <c r="F76" s="915"/>
      <c r="G76" s="916">
        <f aca="true" t="shared" si="21" ref="G76:Q76">SUM(G18,G46,G52,G74,G75)</f>
        <v>120</v>
      </c>
      <c r="H76" s="917">
        <f t="shared" si="21"/>
        <v>3600</v>
      </c>
      <c r="I76" s="917">
        <f t="shared" si="21"/>
        <v>819</v>
      </c>
      <c r="J76" s="917">
        <f t="shared" si="21"/>
        <v>398</v>
      </c>
      <c r="K76" s="917">
        <f t="shared" si="21"/>
        <v>204</v>
      </c>
      <c r="L76" s="917">
        <f t="shared" si="21"/>
        <v>217</v>
      </c>
      <c r="M76" s="917">
        <f t="shared" si="21"/>
        <v>2781</v>
      </c>
      <c r="N76" s="917">
        <f t="shared" si="21"/>
        <v>20</v>
      </c>
      <c r="O76" s="917">
        <f t="shared" si="21"/>
        <v>17</v>
      </c>
      <c r="P76" s="917">
        <f t="shared" si="21"/>
        <v>15</v>
      </c>
      <c r="Q76" s="917">
        <f t="shared" si="21"/>
        <v>16</v>
      </c>
      <c r="R76" s="918"/>
      <c r="S76" s="918"/>
      <c r="T76" s="918"/>
      <c r="U76" s="918"/>
      <c r="V76" s="918"/>
      <c r="W76" s="919">
        <f>SUM(W18,W46,W52,W74,W75)</f>
        <v>0</v>
      </c>
      <c r="X76" s="321"/>
      <c r="Y76" s="620"/>
      <c r="Z76" s="621"/>
      <c r="AA76" s="589"/>
      <c r="AB76" s="589"/>
      <c r="AC76" s="589"/>
      <c r="AD76" s="589"/>
    </row>
    <row r="77" spans="1:30" ht="15.75">
      <c r="A77" s="318"/>
      <c r="B77" s="318"/>
      <c r="C77" s="319"/>
      <c r="D77" s="320"/>
      <c r="E77" s="320"/>
      <c r="F77" s="320"/>
      <c r="G77" s="321"/>
      <c r="H77" s="322"/>
      <c r="I77" s="322"/>
      <c r="J77" s="322"/>
      <c r="K77" s="322"/>
      <c r="L77" s="322"/>
      <c r="M77" s="322"/>
      <c r="N77" s="321"/>
      <c r="O77" s="321"/>
      <c r="P77" s="321"/>
      <c r="Q77" s="321"/>
      <c r="R77" s="332"/>
      <c r="S77" s="332"/>
      <c r="T77" s="332"/>
      <c r="U77" s="332"/>
      <c r="V77" s="332"/>
      <c r="W77" s="332"/>
      <c r="X77" s="588"/>
      <c r="Y77" s="588"/>
      <c r="Z77" s="588"/>
      <c r="AA77" s="589"/>
      <c r="AB77" s="589"/>
      <c r="AC77" s="589"/>
      <c r="AD77" s="589"/>
    </row>
    <row r="78" spans="1:30" ht="16.5" thickBot="1">
      <c r="A78" s="183"/>
      <c r="B78" s="184"/>
      <c r="C78" s="185"/>
      <c r="D78" s="186"/>
      <c r="E78" s="186"/>
      <c r="F78" s="185"/>
      <c r="G78" s="185"/>
      <c r="H78" s="185"/>
      <c r="I78" s="184"/>
      <c r="J78" s="184"/>
      <c r="K78" s="184"/>
      <c r="L78" s="184"/>
      <c r="M78" s="184"/>
      <c r="N78" s="184"/>
      <c r="O78" s="184"/>
      <c r="P78" s="184"/>
      <c r="Q78" s="184"/>
      <c r="R78" s="332"/>
      <c r="S78" s="332"/>
      <c r="T78" s="332"/>
      <c r="U78" s="332"/>
      <c r="V78" s="332"/>
      <c r="W78" s="332"/>
      <c r="X78" s="588"/>
      <c r="Y78" s="588"/>
      <c r="Z78" s="588"/>
      <c r="AA78" s="589"/>
      <c r="AB78" s="589"/>
      <c r="AC78" s="589"/>
      <c r="AD78" s="589"/>
    </row>
    <row r="79" spans="1:30" ht="16.5" thickBot="1">
      <c r="A79" s="318"/>
      <c r="B79" s="318"/>
      <c r="C79" s="323"/>
      <c r="D79" s="323"/>
      <c r="E79" s="323"/>
      <c r="F79" s="323"/>
      <c r="G79" s="324"/>
      <c r="H79" s="325"/>
      <c r="I79" s="1049" t="s">
        <v>31</v>
      </c>
      <c r="J79" s="1050"/>
      <c r="K79" s="1050"/>
      <c r="L79" s="1050"/>
      <c r="M79" s="1051"/>
      <c r="N79" s="724">
        <f>COUNTIF($C$21:$C$74,"=1")</f>
        <v>4</v>
      </c>
      <c r="O79" s="327">
        <v>2</v>
      </c>
      <c r="P79" s="328">
        <v>2</v>
      </c>
      <c r="Q79" s="328">
        <v>4</v>
      </c>
      <c r="R79" s="332"/>
      <c r="S79" s="332"/>
      <c r="T79" s="332"/>
      <c r="U79" s="332"/>
      <c r="V79" s="332"/>
      <c r="W79" s="328">
        <v>1</v>
      </c>
      <c r="X79" s="588"/>
      <c r="Y79" s="588"/>
      <c r="Z79" s="588"/>
      <c r="AA79" s="589"/>
      <c r="AB79" s="589"/>
      <c r="AC79" s="589"/>
      <c r="AD79" s="589"/>
    </row>
    <row r="80" spans="1:30" ht="16.5" thickBot="1">
      <c r="A80" s="318"/>
      <c r="B80" s="318"/>
      <c r="C80" s="323"/>
      <c r="D80" s="323"/>
      <c r="E80" s="323"/>
      <c r="F80" s="323"/>
      <c r="G80" s="324"/>
      <c r="H80" s="325"/>
      <c r="I80" s="1032" t="s">
        <v>39</v>
      </c>
      <c r="J80" s="1032"/>
      <c r="K80" s="1032"/>
      <c r="L80" s="1032"/>
      <c r="M80" s="1032"/>
      <c r="N80" s="724">
        <v>4</v>
      </c>
      <c r="O80" s="327">
        <v>3</v>
      </c>
      <c r="P80" s="328">
        <v>1</v>
      </c>
      <c r="Q80" s="328">
        <v>2</v>
      </c>
      <c r="R80" s="189"/>
      <c r="S80" s="189"/>
      <c r="T80" s="189"/>
      <c r="U80" s="189"/>
      <c r="V80" s="189"/>
      <c r="W80" s="328">
        <v>1</v>
      </c>
      <c r="X80" s="189"/>
      <c r="Y80" s="189"/>
      <c r="Z80" s="189"/>
      <c r="AA80" s="589"/>
      <c r="AB80" s="589"/>
      <c r="AC80" s="589"/>
      <c r="AD80" s="589"/>
    </row>
    <row r="81" spans="1:30" ht="16.5" thickBot="1">
      <c r="A81" s="318"/>
      <c r="B81" s="318"/>
      <c r="C81" s="323"/>
      <c r="D81" s="323"/>
      <c r="E81" s="323"/>
      <c r="F81" s="323"/>
      <c r="G81" s="324"/>
      <c r="H81" s="325"/>
      <c r="I81" s="1032" t="s">
        <v>64</v>
      </c>
      <c r="J81" s="1033"/>
      <c r="K81" s="1033"/>
      <c r="L81" s="1033"/>
      <c r="M81" s="1033"/>
      <c r="N81" s="391">
        <f>COUNTIF($E$5:$E$74,"=1")</f>
        <v>0</v>
      </c>
      <c r="O81" s="327">
        <f>COUNTIF($E$5:$E$74,"=2")</f>
        <v>0</v>
      </c>
      <c r="P81" s="327">
        <f>COUNTIF($E$5:$E$74,"=3")</f>
        <v>0</v>
      </c>
      <c r="Q81" s="391">
        <f>COUNTIF($E$5:$E$74,"=4")</f>
        <v>0</v>
      </c>
      <c r="R81" s="189"/>
      <c r="S81" s="189"/>
      <c r="T81" s="189"/>
      <c r="U81" s="189"/>
      <c r="V81" s="189"/>
      <c r="W81" s="328">
        <v>0</v>
      </c>
      <c r="X81" s="189"/>
      <c r="Y81" s="189"/>
      <c r="Z81" s="189"/>
      <c r="AA81" s="589"/>
      <c r="AB81" s="589"/>
      <c r="AC81" s="589"/>
      <c r="AD81" s="589"/>
    </row>
    <row r="82" spans="1:30" ht="16.5" thickBot="1">
      <c r="A82" s="318"/>
      <c r="B82" s="318"/>
      <c r="C82" s="323"/>
      <c r="D82" s="323"/>
      <c r="E82" s="323"/>
      <c r="F82" s="323"/>
      <c r="G82" s="324"/>
      <c r="H82" s="325"/>
      <c r="I82" s="1032" t="s">
        <v>44</v>
      </c>
      <c r="J82" s="1033"/>
      <c r="K82" s="1033"/>
      <c r="L82" s="1033"/>
      <c r="M82" s="1033"/>
      <c r="N82" s="391">
        <f>COUNTIF($F$56:$F$74,"=1")</f>
        <v>0</v>
      </c>
      <c r="O82" s="330">
        <f>COUNTIF($F$56:$F$74,"=2")</f>
        <v>0</v>
      </c>
      <c r="P82" s="331">
        <v>1</v>
      </c>
      <c r="Q82" s="331">
        <f>COUNTIF($F$56:$F$74,"=4")</f>
        <v>0</v>
      </c>
      <c r="R82" s="332"/>
      <c r="S82" s="332"/>
      <c r="T82" s="332"/>
      <c r="U82" s="332"/>
      <c r="V82" s="332"/>
      <c r="W82" s="328">
        <v>0</v>
      </c>
      <c r="X82" s="588"/>
      <c r="Y82" s="588"/>
      <c r="Z82" s="588"/>
      <c r="AA82" s="589"/>
      <c r="AB82" s="589"/>
      <c r="AC82" s="589"/>
      <c r="AD82" s="589"/>
    </row>
    <row r="83" spans="1:30" ht="16.5" thickBot="1">
      <c r="A83" s="334"/>
      <c r="B83" s="334"/>
      <c r="C83" s="334"/>
      <c r="D83" s="334"/>
      <c r="E83" s="334"/>
      <c r="F83" s="334"/>
      <c r="G83" s="334"/>
      <c r="H83" s="334"/>
      <c r="I83" s="334"/>
      <c r="J83" s="1034" t="s">
        <v>146</v>
      </c>
      <c r="K83" s="1035"/>
      <c r="L83" s="1035"/>
      <c r="M83" s="1036"/>
      <c r="N83" s="725">
        <v>1</v>
      </c>
      <c r="O83" s="336" t="s">
        <v>142</v>
      </c>
      <c r="P83" s="295" t="s">
        <v>143</v>
      </c>
      <c r="Q83" s="726">
        <v>3</v>
      </c>
      <c r="R83" s="332"/>
      <c r="S83" s="332"/>
      <c r="T83" s="332"/>
      <c r="U83" s="332"/>
      <c r="V83" s="332"/>
      <c r="W83" s="600">
        <v>4</v>
      </c>
      <c r="X83" s="588"/>
      <c r="Y83" s="588"/>
      <c r="Z83" s="588"/>
      <c r="AA83" s="589"/>
      <c r="AB83" s="589"/>
      <c r="AC83" s="589"/>
      <c r="AD83" s="589"/>
    </row>
    <row r="84" spans="1:30" ht="15.75">
      <c r="A84" s="318"/>
      <c r="B84" s="318"/>
      <c r="C84" s="323"/>
      <c r="D84" s="323"/>
      <c r="E84" s="323"/>
      <c r="F84" s="323"/>
      <c r="G84" s="324"/>
      <c r="H84" s="325"/>
      <c r="I84" s="325"/>
      <c r="J84" s="337"/>
      <c r="K84" s="338"/>
      <c r="L84" s="338"/>
      <c r="M84" s="338"/>
      <c r="N84" s="340"/>
      <c r="O84" s="340"/>
      <c r="P84" s="340"/>
      <c r="Q84" s="319"/>
      <c r="R84" s="184"/>
      <c r="S84" s="184"/>
      <c r="T84" s="184"/>
      <c r="U84" s="184"/>
      <c r="V84" s="184"/>
      <c r="W84" s="184"/>
      <c r="X84" s="184"/>
      <c r="Y84" s="184"/>
      <c r="Z84" s="184"/>
      <c r="AA84" s="589"/>
      <c r="AB84" s="589"/>
      <c r="AC84" s="589"/>
      <c r="AD84" s="589"/>
    </row>
    <row r="85" spans="1:30" ht="18.75">
      <c r="A85" s="727"/>
      <c r="B85" s="318" t="s">
        <v>74</v>
      </c>
      <c r="C85" s="323"/>
      <c r="D85" s="1037"/>
      <c r="E85" s="1037"/>
      <c r="F85" s="1038"/>
      <c r="G85" s="1038"/>
      <c r="H85" s="325"/>
      <c r="I85" s="1039" t="s">
        <v>75</v>
      </c>
      <c r="J85" s="1040"/>
      <c r="K85" s="1040"/>
      <c r="L85" s="1040"/>
      <c r="M85" s="184"/>
      <c r="N85" s="184"/>
      <c r="O85" s="184"/>
      <c r="P85" s="184"/>
      <c r="Q85" s="184"/>
      <c r="R85" s="276"/>
      <c r="S85" s="276"/>
      <c r="T85" s="276"/>
      <c r="U85" s="276"/>
      <c r="V85" s="276"/>
      <c r="W85" s="276"/>
      <c r="X85" s="276"/>
      <c r="Y85" s="276"/>
      <c r="Z85" s="276"/>
      <c r="AA85" s="589"/>
      <c r="AB85" s="589"/>
      <c r="AC85" s="589"/>
      <c r="AD85" s="589"/>
    </row>
    <row r="86" spans="1:30" ht="15.75">
      <c r="A86" s="183"/>
      <c r="B86" s="318"/>
      <c r="C86" s="323"/>
      <c r="D86" s="323"/>
      <c r="E86" s="323"/>
      <c r="F86" s="323"/>
      <c r="G86" s="324"/>
      <c r="H86" s="325"/>
      <c r="I86" s="325"/>
      <c r="J86" s="337"/>
      <c r="K86" s="338"/>
      <c r="L86" s="338"/>
      <c r="M86" s="184"/>
      <c r="N86" s="184"/>
      <c r="O86" s="184"/>
      <c r="P86" s="184"/>
      <c r="Q86" s="184"/>
      <c r="R86" s="276"/>
      <c r="S86" s="276"/>
      <c r="T86" s="276"/>
      <c r="U86" s="276"/>
      <c r="V86" s="276"/>
      <c r="W86" s="276"/>
      <c r="X86" s="276"/>
      <c r="Y86" s="276"/>
      <c r="Z86" s="276"/>
      <c r="AA86" s="589"/>
      <c r="AB86" s="589"/>
      <c r="AC86" s="589"/>
      <c r="AD86" s="589"/>
    </row>
    <row r="87" spans="1:30" ht="15.75">
      <c r="A87" s="183"/>
      <c r="B87" s="318" t="s">
        <v>196</v>
      </c>
      <c r="C87" s="323"/>
      <c r="D87" s="1037"/>
      <c r="E87" s="1037"/>
      <c r="F87" s="1038"/>
      <c r="G87" s="1038"/>
      <c r="H87" s="325"/>
      <c r="I87" s="1039" t="s">
        <v>76</v>
      </c>
      <c r="J87" s="1040"/>
      <c r="K87" s="1040"/>
      <c r="L87" s="1040"/>
      <c r="M87" s="184"/>
      <c r="N87" s="184"/>
      <c r="O87" s="184"/>
      <c r="P87" s="184"/>
      <c r="Q87" s="184"/>
      <c r="R87" s="276"/>
      <c r="S87" s="276"/>
      <c r="T87" s="276"/>
      <c r="U87" s="276"/>
      <c r="V87" s="276"/>
      <c r="W87" s="276"/>
      <c r="X87" s="276"/>
      <c r="Y87" s="276"/>
      <c r="Z87" s="276"/>
      <c r="AA87" s="589"/>
      <c r="AB87" s="589"/>
      <c r="AC87" s="589"/>
      <c r="AD87" s="589"/>
    </row>
    <row r="88" ht="12.75">
      <c r="Y88" s="590"/>
    </row>
    <row r="89" ht="12.75">
      <c r="Y89" s="590"/>
    </row>
    <row r="90" ht="12.75">
      <c r="Y90" s="590"/>
    </row>
    <row r="91" ht="12.75">
      <c r="Y91" s="590"/>
    </row>
    <row r="92" ht="12.75">
      <c r="Y92" s="590"/>
    </row>
  </sheetData>
  <sheetProtection/>
  <mergeCells count="48">
    <mergeCell ref="A2:W2"/>
    <mergeCell ref="A3:A8"/>
    <mergeCell ref="B3:B8"/>
    <mergeCell ref="C3:D4"/>
    <mergeCell ref="E3:E8"/>
    <mergeCell ref="F3:F8"/>
    <mergeCell ref="G3:G8"/>
    <mergeCell ref="H3:M3"/>
    <mergeCell ref="N3:W4"/>
    <mergeCell ref="H4:H8"/>
    <mergeCell ref="I4:L4"/>
    <mergeCell ref="M4:M8"/>
    <mergeCell ref="C5:C8"/>
    <mergeCell ref="D5:D8"/>
    <mergeCell ref="I5:I8"/>
    <mergeCell ref="J5:J8"/>
    <mergeCell ref="K5:K8"/>
    <mergeCell ref="L5:L8"/>
    <mergeCell ref="N5:P5"/>
    <mergeCell ref="Q5:W5"/>
    <mergeCell ref="N7:W7"/>
    <mergeCell ref="A10:W10"/>
    <mergeCell ref="A11:W11"/>
    <mergeCell ref="A18:B18"/>
    <mergeCell ref="A19:W19"/>
    <mergeCell ref="A20:W20"/>
    <mergeCell ref="C26:F26"/>
    <mergeCell ref="A27:W27"/>
    <mergeCell ref="A34:W34"/>
    <mergeCell ref="A35:B35"/>
    <mergeCell ref="A36:W36"/>
    <mergeCell ref="A46:B46"/>
    <mergeCell ref="A47:W47"/>
    <mergeCell ref="A48:W48"/>
    <mergeCell ref="A53:W53"/>
    <mergeCell ref="A54:W54"/>
    <mergeCell ref="A62:W62"/>
    <mergeCell ref="A70:W70"/>
    <mergeCell ref="A76:B76"/>
    <mergeCell ref="I79:M79"/>
    <mergeCell ref="I80:M80"/>
    <mergeCell ref="I81:M81"/>
    <mergeCell ref="I82:M82"/>
    <mergeCell ref="J83:M83"/>
    <mergeCell ref="D85:G85"/>
    <mergeCell ref="I85:L85"/>
    <mergeCell ref="D87:G87"/>
    <mergeCell ref="I87:L87"/>
  </mergeCells>
  <printOptions/>
  <pageMargins left="0.31496062992125984" right="0" top="0.5511811023622047" bottom="0.35433070866141736" header="0.31496062992125984" footer="0.31496062992125984"/>
  <pageSetup fitToHeight="5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2"/>
  <sheetViews>
    <sheetView zoomScale="80" zoomScaleNormal="80" zoomScalePageLayoutView="0" workbookViewId="0" topLeftCell="A76">
      <selection activeCell="O80" sqref="O80"/>
    </sheetView>
  </sheetViews>
  <sheetFormatPr defaultColWidth="9.00390625" defaultRowHeight="12.75"/>
  <cols>
    <col min="1" max="1" width="9.375" style="0" customWidth="1"/>
    <col min="2" max="2" width="32.75390625" style="0" customWidth="1"/>
    <col min="3" max="3" width="9.75390625" style="0" customWidth="1"/>
    <col min="4" max="4" width="9.25390625" style="0" customWidth="1"/>
    <col min="5" max="5" width="6.75390625" style="0" customWidth="1"/>
    <col min="6" max="6" width="5.75390625" style="0" customWidth="1"/>
    <col min="7" max="8" width="7.75390625" style="0" customWidth="1"/>
    <col min="9" max="9" width="6.625" style="0" customWidth="1"/>
    <col min="10" max="10" width="6.375" style="0" customWidth="1"/>
    <col min="11" max="12" width="6.25390625" style="0" customWidth="1"/>
    <col min="13" max="14" width="7.625" style="0" customWidth="1"/>
    <col min="15" max="15" width="7.25390625" style="0" customWidth="1"/>
    <col min="16" max="16" width="6.25390625" style="0" customWidth="1"/>
    <col min="17" max="17" width="7.25390625" style="412" customWidth="1"/>
    <col min="18" max="21" width="0" style="0" hidden="1" customWidth="1"/>
    <col min="22" max="22" width="0.2421875" style="0" hidden="1" customWidth="1"/>
    <col min="23" max="23" width="8.375" style="0" customWidth="1"/>
    <col min="24" max="24" width="12.125" style="590" customWidth="1"/>
    <col min="25" max="25" width="15.875" style="0" customWidth="1"/>
    <col min="26" max="26" width="9.25390625" style="0" customWidth="1"/>
  </cols>
  <sheetData>
    <row r="1" spans="1:26" ht="16.5" thickBot="1">
      <c r="A1" s="183"/>
      <c r="B1" s="184"/>
      <c r="C1" s="185"/>
      <c r="D1" s="186"/>
      <c r="E1" s="186"/>
      <c r="F1" s="185"/>
      <c r="G1" s="185"/>
      <c r="H1" s="185"/>
      <c r="I1" s="184"/>
      <c r="J1" s="184"/>
      <c r="K1" s="184"/>
      <c r="L1" s="184"/>
      <c r="M1" s="184"/>
      <c r="N1" s="187"/>
      <c r="O1" s="184"/>
      <c r="P1" s="184"/>
      <c r="Q1" s="187"/>
      <c r="R1" s="188"/>
      <c r="S1" s="188"/>
      <c r="T1" s="188"/>
      <c r="U1" s="188"/>
      <c r="V1" s="188"/>
      <c r="W1" s="188"/>
      <c r="X1" s="188"/>
      <c r="Y1" s="188"/>
      <c r="Z1" s="184"/>
    </row>
    <row r="2" spans="1:26" ht="15.75" customHeight="1" thickBot="1">
      <c r="A2" s="1097" t="s">
        <v>160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9"/>
      <c r="O2" s="1099"/>
      <c r="P2" s="1099"/>
      <c r="Q2" s="1099"/>
      <c r="R2" s="1099"/>
      <c r="S2" s="1099"/>
      <c r="T2" s="1099"/>
      <c r="U2" s="1099"/>
      <c r="V2" s="1099"/>
      <c r="W2" s="1100"/>
      <c r="X2" s="574"/>
      <c r="Y2" s="189"/>
      <c r="Z2" s="189"/>
    </row>
    <row r="3" spans="1:26" ht="15" customHeight="1">
      <c r="A3" s="1101" t="s">
        <v>33</v>
      </c>
      <c r="B3" s="1103" t="s">
        <v>30</v>
      </c>
      <c r="C3" s="1106" t="s">
        <v>141</v>
      </c>
      <c r="D3" s="1107"/>
      <c r="E3" s="1108" t="s">
        <v>63</v>
      </c>
      <c r="F3" s="1110" t="s">
        <v>37</v>
      </c>
      <c r="G3" s="1112" t="s">
        <v>34</v>
      </c>
      <c r="H3" s="1114" t="s">
        <v>23</v>
      </c>
      <c r="I3" s="1115"/>
      <c r="J3" s="1115"/>
      <c r="K3" s="1115"/>
      <c r="L3" s="1115"/>
      <c r="M3" s="1115"/>
      <c r="N3" s="1116" t="s">
        <v>140</v>
      </c>
      <c r="O3" s="1116"/>
      <c r="P3" s="1116"/>
      <c r="Q3" s="1116"/>
      <c r="R3" s="1116"/>
      <c r="S3" s="1116"/>
      <c r="T3" s="1116"/>
      <c r="U3" s="1116"/>
      <c r="V3" s="1116"/>
      <c r="W3" s="1116"/>
      <c r="X3" s="562"/>
      <c r="Y3" s="189"/>
      <c r="Z3" s="189"/>
    </row>
    <row r="4" spans="1:26" ht="16.5" thickBot="1">
      <c r="A4" s="1101"/>
      <c r="B4" s="1104"/>
      <c r="C4" s="1106"/>
      <c r="D4" s="1107"/>
      <c r="E4" s="1108"/>
      <c r="F4" s="1110"/>
      <c r="G4" s="1112"/>
      <c r="H4" s="1118" t="s">
        <v>24</v>
      </c>
      <c r="I4" s="1086" t="s">
        <v>25</v>
      </c>
      <c r="J4" s="1087"/>
      <c r="K4" s="1087"/>
      <c r="L4" s="1087"/>
      <c r="M4" s="1088" t="s">
        <v>26</v>
      </c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562"/>
      <c r="Y4" s="189"/>
      <c r="Z4" s="189"/>
    </row>
    <row r="5" spans="1:26" ht="16.5" thickBot="1">
      <c r="A5" s="1101"/>
      <c r="B5" s="1104"/>
      <c r="C5" s="1091" t="s">
        <v>36</v>
      </c>
      <c r="D5" s="1093" t="s">
        <v>38</v>
      </c>
      <c r="E5" s="1108"/>
      <c r="F5" s="1110"/>
      <c r="G5" s="1112"/>
      <c r="H5" s="1108"/>
      <c r="I5" s="1095" t="s">
        <v>21</v>
      </c>
      <c r="J5" s="1091" t="s">
        <v>27</v>
      </c>
      <c r="K5" s="1091" t="s">
        <v>28</v>
      </c>
      <c r="L5" s="1091" t="s">
        <v>29</v>
      </c>
      <c r="M5" s="1089"/>
      <c r="N5" s="1076" t="s">
        <v>53</v>
      </c>
      <c r="O5" s="1077"/>
      <c r="P5" s="1078"/>
      <c r="Q5" s="1079" t="s">
        <v>54</v>
      </c>
      <c r="R5" s="1079"/>
      <c r="S5" s="1079"/>
      <c r="T5" s="1079"/>
      <c r="U5" s="1079"/>
      <c r="V5" s="1079"/>
      <c r="W5" s="1080"/>
      <c r="X5" s="561"/>
      <c r="Y5" s="189"/>
      <c r="Z5" s="189"/>
    </row>
    <row r="6" spans="1:26" ht="15.75">
      <c r="A6" s="1101"/>
      <c r="B6" s="1104"/>
      <c r="C6" s="1091"/>
      <c r="D6" s="1093"/>
      <c r="E6" s="1108"/>
      <c r="F6" s="1110"/>
      <c r="G6" s="1112"/>
      <c r="H6" s="1108"/>
      <c r="I6" s="1095"/>
      <c r="J6" s="1091"/>
      <c r="K6" s="1091"/>
      <c r="L6" s="1091"/>
      <c r="M6" s="1089"/>
      <c r="N6" s="191">
        <v>1</v>
      </c>
      <c r="O6" s="192" t="s">
        <v>142</v>
      </c>
      <c r="P6" s="193" t="s">
        <v>143</v>
      </c>
      <c r="Q6" s="392">
        <v>3</v>
      </c>
      <c r="R6" s="189"/>
      <c r="S6" s="189"/>
      <c r="T6" s="189"/>
      <c r="U6" s="189"/>
      <c r="V6" s="189"/>
      <c r="W6" s="342">
        <v>4</v>
      </c>
      <c r="X6" s="561"/>
      <c r="Y6" s="189"/>
      <c r="Z6" s="189"/>
    </row>
    <row r="7" spans="1:26" ht="15.75">
      <c r="A7" s="1101"/>
      <c r="B7" s="1104"/>
      <c r="C7" s="1091"/>
      <c r="D7" s="1093"/>
      <c r="E7" s="1108"/>
      <c r="F7" s="1110"/>
      <c r="G7" s="1112"/>
      <c r="H7" s="1108"/>
      <c r="I7" s="1095"/>
      <c r="J7" s="1091"/>
      <c r="K7" s="1091"/>
      <c r="L7" s="1091"/>
      <c r="M7" s="1089"/>
      <c r="N7" s="1081" t="s">
        <v>46</v>
      </c>
      <c r="O7" s="1082"/>
      <c r="P7" s="1082"/>
      <c r="Q7" s="1082"/>
      <c r="R7" s="1082"/>
      <c r="S7" s="1082"/>
      <c r="T7" s="1082"/>
      <c r="U7" s="1082"/>
      <c r="V7" s="1082"/>
      <c r="W7" s="1083"/>
      <c r="X7" s="561"/>
      <c r="Y7" s="189"/>
      <c r="Z7" s="189"/>
    </row>
    <row r="8" spans="1:26" ht="16.5" thickBot="1">
      <c r="A8" s="1102"/>
      <c r="B8" s="1105"/>
      <c r="C8" s="1092"/>
      <c r="D8" s="1094"/>
      <c r="E8" s="1109"/>
      <c r="F8" s="1111"/>
      <c r="G8" s="1113"/>
      <c r="H8" s="1109"/>
      <c r="I8" s="1096"/>
      <c r="J8" s="1092"/>
      <c r="K8" s="1092"/>
      <c r="L8" s="1092"/>
      <c r="M8" s="1090"/>
      <c r="N8" s="194">
        <v>15</v>
      </c>
      <c r="O8" s="195">
        <v>9</v>
      </c>
      <c r="P8" s="196">
        <v>9</v>
      </c>
      <c r="Q8" s="393">
        <v>15</v>
      </c>
      <c r="R8" s="189"/>
      <c r="S8" s="189"/>
      <c r="T8" s="189"/>
      <c r="U8" s="189"/>
      <c r="V8" s="189"/>
      <c r="W8" s="190">
        <v>22</v>
      </c>
      <c r="X8" s="561"/>
      <c r="Y8" s="189"/>
      <c r="Z8" s="189"/>
    </row>
    <row r="9" spans="1:26" ht="16.5" thickBot="1">
      <c r="A9" s="197">
        <v>1</v>
      </c>
      <c r="B9" s="198">
        <v>2</v>
      </c>
      <c r="C9" s="199">
        <v>3</v>
      </c>
      <c r="D9" s="199">
        <v>4</v>
      </c>
      <c r="E9" s="199">
        <v>5</v>
      </c>
      <c r="F9" s="199">
        <v>6</v>
      </c>
      <c r="G9" s="199">
        <v>7</v>
      </c>
      <c r="H9" s="199">
        <v>8</v>
      </c>
      <c r="I9" s="199">
        <v>9</v>
      </c>
      <c r="J9" s="199">
        <v>10</v>
      </c>
      <c r="K9" s="199">
        <v>11</v>
      </c>
      <c r="L9" s="200">
        <v>12</v>
      </c>
      <c r="M9" s="200">
        <v>13</v>
      </c>
      <c r="N9" s="201">
        <v>14</v>
      </c>
      <c r="O9" s="199">
        <v>15</v>
      </c>
      <c r="P9" s="200">
        <v>16</v>
      </c>
      <c r="Q9" s="394">
        <v>17</v>
      </c>
      <c r="R9" s="189"/>
      <c r="S9" s="189"/>
      <c r="T9" s="189"/>
      <c r="U9" s="189"/>
      <c r="V9" s="189"/>
      <c r="W9" s="346">
        <v>18</v>
      </c>
      <c r="X9" s="575"/>
      <c r="Y9" s="189"/>
      <c r="Z9" s="189"/>
    </row>
    <row r="10" spans="1:26" ht="15" customHeight="1" thickBot="1">
      <c r="A10" s="1044" t="s">
        <v>161</v>
      </c>
      <c r="B10" s="1045"/>
      <c r="C10" s="1045"/>
      <c r="D10" s="1045"/>
      <c r="E10" s="1045"/>
      <c r="F10" s="1045"/>
      <c r="G10" s="1045"/>
      <c r="H10" s="1045"/>
      <c r="I10" s="1045"/>
      <c r="J10" s="1045"/>
      <c r="K10" s="1045"/>
      <c r="L10" s="1045"/>
      <c r="M10" s="1045"/>
      <c r="N10" s="1045"/>
      <c r="O10" s="1045"/>
      <c r="P10" s="1045"/>
      <c r="Q10" s="1045"/>
      <c r="R10" s="1045"/>
      <c r="S10" s="1045"/>
      <c r="T10" s="1045"/>
      <c r="U10" s="1045"/>
      <c r="V10" s="1045"/>
      <c r="W10" s="1046"/>
      <c r="X10" s="576"/>
      <c r="Y10" s="189"/>
      <c r="Z10" s="189"/>
    </row>
    <row r="11" spans="1:26" ht="15" customHeight="1" thickBot="1">
      <c r="A11" s="1044" t="s">
        <v>162</v>
      </c>
      <c r="B11" s="1045"/>
      <c r="C11" s="1045"/>
      <c r="D11" s="1045"/>
      <c r="E11" s="1045"/>
      <c r="F11" s="1045"/>
      <c r="G11" s="1045"/>
      <c r="H11" s="1045"/>
      <c r="I11" s="1045"/>
      <c r="J11" s="1045"/>
      <c r="K11" s="1045"/>
      <c r="L11" s="1045"/>
      <c r="M11" s="1045"/>
      <c r="N11" s="1057"/>
      <c r="O11" s="1045"/>
      <c r="P11" s="1045"/>
      <c r="Q11" s="1045"/>
      <c r="R11" s="1045"/>
      <c r="S11" s="1045"/>
      <c r="T11" s="1045"/>
      <c r="U11" s="1045"/>
      <c r="V11" s="1045"/>
      <c r="W11" s="1046"/>
      <c r="X11" s="576"/>
      <c r="Y11" s="189"/>
      <c r="Z11" s="189"/>
    </row>
    <row r="12" spans="1:26" ht="15" customHeight="1">
      <c r="A12" s="353" t="s">
        <v>101</v>
      </c>
      <c r="B12" s="604" t="s">
        <v>79</v>
      </c>
      <c r="C12" s="605"/>
      <c r="D12" s="606"/>
      <c r="E12" s="606"/>
      <c r="F12" s="607"/>
      <c r="G12" s="608">
        <f>G13+G14</f>
        <v>3</v>
      </c>
      <c r="H12" s="609">
        <f>H13+H14</f>
        <v>90</v>
      </c>
      <c r="I12" s="610">
        <f>I13+I14</f>
        <v>30</v>
      </c>
      <c r="J12" s="610">
        <f>J13+J14</f>
        <v>20</v>
      </c>
      <c r="K12" s="610"/>
      <c r="L12" s="610">
        <f>L13+L14</f>
        <v>10</v>
      </c>
      <c r="M12" s="628">
        <f>M13+M14</f>
        <v>60</v>
      </c>
      <c r="N12" s="631"/>
      <c r="O12" s="528"/>
      <c r="P12" s="611"/>
      <c r="Q12" s="612"/>
      <c r="R12" s="613"/>
      <c r="S12" s="613"/>
      <c r="T12" s="613"/>
      <c r="U12" s="613"/>
      <c r="V12" s="613"/>
      <c r="W12" s="614"/>
      <c r="X12" s="576"/>
      <c r="Y12" s="189"/>
      <c r="Z12" s="189"/>
    </row>
    <row r="13" spans="1:26" ht="15" customHeight="1">
      <c r="A13" s="353" t="s">
        <v>103</v>
      </c>
      <c r="B13" s="354" t="s">
        <v>163</v>
      </c>
      <c r="C13" s="355">
        <v>1</v>
      </c>
      <c r="D13" s="162"/>
      <c r="E13" s="162"/>
      <c r="F13" s="356"/>
      <c r="G13" s="357">
        <v>1.5</v>
      </c>
      <c r="H13" s="358">
        <f>G13*30</f>
        <v>45</v>
      </c>
      <c r="I13" s="359">
        <f>SUM(J13:L13)</f>
        <v>15</v>
      </c>
      <c r="J13" s="360">
        <v>15</v>
      </c>
      <c r="K13" s="162"/>
      <c r="L13" s="162"/>
      <c r="M13" s="361">
        <f>H13-I13</f>
        <v>30</v>
      </c>
      <c r="N13" s="631">
        <v>1</v>
      </c>
      <c r="O13" s="162"/>
      <c r="P13" s="361"/>
      <c r="Q13" s="395"/>
      <c r="R13" s="347"/>
      <c r="S13" s="347"/>
      <c r="T13" s="347"/>
      <c r="U13" s="347"/>
      <c r="V13" s="347"/>
      <c r="W13" s="348"/>
      <c r="X13" s="576"/>
      <c r="Y13" s="189"/>
      <c r="Z13" s="189"/>
    </row>
    <row r="14" spans="1:26" ht="15" customHeight="1">
      <c r="A14" s="362" t="s">
        <v>104</v>
      </c>
      <c r="B14" s="354" t="s">
        <v>164</v>
      </c>
      <c r="C14" s="355"/>
      <c r="D14" s="363">
        <v>1</v>
      </c>
      <c r="E14" s="364"/>
      <c r="F14" s="365"/>
      <c r="G14" s="357">
        <v>1.5</v>
      </c>
      <c r="H14" s="358">
        <f>G14*30</f>
        <v>45</v>
      </c>
      <c r="I14" s="359">
        <f>SUM(J14:L14)</f>
        <v>15</v>
      </c>
      <c r="J14" s="162">
        <v>5</v>
      </c>
      <c r="K14" s="162"/>
      <c r="L14" s="162">
        <v>10</v>
      </c>
      <c r="M14" s="361">
        <f>H14-I14</f>
        <v>30</v>
      </c>
      <c r="N14" s="631">
        <v>1</v>
      </c>
      <c r="O14" s="162"/>
      <c r="P14" s="361"/>
      <c r="Q14" s="395"/>
      <c r="R14" s="347"/>
      <c r="S14" s="347"/>
      <c r="T14" s="347"/>
      <c r="U14" s="347"/>
      <c r="V14" s="347"/>
      <c r="W14" s="348"/>
      <c r="X14" s="576"/>
      <c r="Y14" s="189"/>
      <c r="Z14" s="189"/>
    </row>
    <row r="15" spans="1:26" ht="15" customHeight="1">
      <c r="A15" s="366" t="s">
        <v>165</v>
      </c>
      <c r="B15" s="367" t="s">
        <v>166</v>
      </c>
      <c r="C15" s="368"/>
      <c r="D15" s="369" t="s">
        <v>142</v>
      </c>
      <c r="E15" s="370"/>
      <c r="F15" s="371"/>
      <c r="G15" s="372">
        <v>3</v>
      </c>
      <c r="H15" s="550">
        <f>G15*30</f>
        <v>90</v>
      </c>
      <c r="I15" s="551">
        <v>30</v>
      </c>
      <c r="J15" s="551">
        <v>20</v>
      </c>
      <c r="K15" s="373"/>
      <c r="L15" s="551">
        <v>10</v>
      </c>
      <c r="M15" s="629">
        <f>H15-I15</f>
        <v>60</v>
      </c>
      <c r="N15" s="631"/>
      <c r="O15" s="374">
        <v>3</v>
      </c>
      <c r="P15" s="375"/>
      <c r="Q15" s="396"/>
      <c r="R15" s="347"/>
      <c r="S15" s="347"/>
      <c r="T15" s="347"/>
      <c r="U15" s="347"/>
      <c r="V15" s="347"/>
      <c r="W15" s="348"/>
      <c r="X15" s="576"/>
      <c r="Y15" s="189"/>
      <c r="Z15" s="189"/>
    </row>
    <row r="16" spans="1:26" ht="0.75" customHeight="1">
      <c r="A16" s="376" t="s">
        <v>77</v>
      </c>
      <c r="B16" s="377"/>
      <c r="C16" s="377"/>
      <c r="D16" s="377"/>
      <c r="E16" s="377"/>
      <c r="F16" s="377"/>
      <c r="G16" s="377"/>
      <c r="H16" s="552"/>
      <c r="I16" s="552"/>
      <c r="J16" s="552"/>
      <c r="K16" s="377"/>
      <c r="L16" s="377"/>
      <c r="M16" s="377"/>
      <c r="N16" s="631"/>
      <c r="O16" s="377"/>
      <c r="P16" s="377"/>
      <c r="Q16" s="397"/>
      <c r="R16" s="350"/>
      <c r="S16" s="350"/>
      <c r="T16" s="350"/>
      <c r="U16" s="350"/>
      <c r="V16" s="350"/>
      <c r="W16" s="351"/>
      <c r="X16" s="577"/>
      <c r="Y16" s="204"/>
      <c r="Z16" s="204"/>
    </row>
    <row r="17" spans="1:26" ht="46.5" customHeight="1" thickBot="1">
      <c r="A17" s="389" t="s">
        <v>167</v>
      </c>
      <c r="B17" s="390" t="s">
        <v>168</v>
      </c>
      <c r="C17" s="378"/>
      <c r="D17" s="379">
        <v>1</v>
      </c>
      <c r="E17" s="379"/>
      <c r="F17" s="380"/>
      <c r="G17" s="381">
        <v>3</v>
      </c>
      <c r="H17" s="553">
        <f>G17*30</f>
        <v>90</v>
      </c>
      <c r="I17" s="554">
        <f>SUM(J17:L17)</f>
        <v>30</v>
      </c>
      <c r="J17" s="555">
        <v>20</v>
      </c>
      <c r="K17" s="379"/>
      <c r="L17" s="379">
        <v>10</v>
      </c>
      <c r="M17" s="380">
        <f>H17-I17</f>
        <v>60</v>
      </c>
      <c r="N17" s="631">
        <v>2</v>
      </c>
      <c r="O17" s="383"/>
      <c r="P17" s="384"/>
      <c r="Q17" s="398"/>
      <c r="R17" s="349"/>
      <c r="S17" s="349"/>
      <c r="T17" s="349"/>
      <c r="U17" s="349"/>
      <c r="V17" s="349"/>
      <c r="W17" s="349"/>
      <c r="X17" s="578"/>
      <c r="Y17" s="204"/>
      <c r="Z17" s="204"/>
    </row>
    <row r="18" spans="1:26" ht="17.25" customHeight="1" thickBot="1">
      <c r="A18" s="1132" t="s">
        <v>169</v>
      </c>
      <c r="B18" s="1133"/>
      <c r="C18" s="385"/>
      <c r="D18" s="386"/>
      <c r="E18" s="387"/>
      <c r="F18" s="388"/>
      <c r="G18" s="495">
        <f aca="true" t="shared" si="0" ref="G18:M18">G15+G17+G12</f>
        <v>9</v>
      </c>
      <c r="H18" s="556">
        <f t="shared" si="0"/>
        <v>270</v>
      </c>
      <c r="I18" s="557">
        <f t="shared" si="0"/>
        <v>90</v>
      </c>
      <c r="J18" s="556">
        <f t="shared" si="0"/>
        <v>60</v>
      </c>
      <c r="K18" s="495">
        <f t="shared" si="0"/>
        <v>0</v>
      </c>
      <c r="L18" s="496">
        <f t="shared" si="0"/>
        <v>30</v>
      </c>
      <c r="M18" s="495">
        <f t="shared" si="0"/>
        <v>180</v>
      </c>
      <c r="N18" s="630">
        <f>N13+N14+N105+N17</f>
        <v>4</v>
      </c>
      <c r="O18" s="221">
        <f>O13+O14+O105+O17+O15</f>
        <v>3</v>
      </c>
      <c r="P18" s="221">
        <f aca="true" t="shared" si="1" ref="P18:W18">P13+P14+P105+P17+P15</f>
        <v>0</v>
      </c>
      <c r="Q18" s="221">
        <f t="shared" si="1"/>
        <v>0</v>
      </c>
      <c r="R18" s="221">
        <f t="shared" si="1"/>
        <v>0</v>
      </c>
      <c r="S18" s="221">
        <f t="shared" si="1"/>
        <v>0</v>
      </c>
      <c r="T18" s="221">
        <f t="shared" si="1"/>
        <v>0</v>
      </c>
      <c r="U18" s="221">
        <f t="shared" si="1"/>
        <v>0</v>
      </c>
      <c r="V18" s="221">
        <f t="shared" si="1"/>
        <v>0</v>
      </c>
      <c r="W18" s="221">
        <f t="shared" si="1"/>
        <v>0</v>
      </c>
      <c r="X18" s="583"/>
      <c r="Y18" s="204"/>
      <c r="Z18" s="204"/>
    </row>
    <row r="19" spans="1:26" ht="17.25" customHeight="1" thickBot="1">
      <c r="A19" s="1061" t="s">
        <v>170</v>
      </c>
      <c r="B19" s="1062"/>
      <c r="C19" s="1062"/>
      <c r="D19" s="1062"/>
      <c r="E19" s="1062"/>
      <c r="F19" s="1062"/>
      <c r="G19" s="1062"/>
      <c r="H19" s="1062"/>
      <c r="I19" s="1062"/>
      <c r="J19" s="1062"/>
      <c r="K19" s="1062"/>
      <c r="L19" s="1062"/>
      <c r="M19" s="1062"/>
      <c r="N19" s="1062"/>
      <c r="O19" s="1062"/>
      <c r="P19" s="1062"/>
      <c r="Q19" s="1062"/>
      <c r="R19" s="1062"/>
      <c r="S19" s="1062"/>
      <c r="T19" s="1062"/>
      <c r="U19" s="1062"/>
      <c r="V19" s="1062"/>
      <c r="W19" s="1063"/>
      <c r="X19" s="578"/>
      <c r="Y19" s="204"/>
      <c r="Z19" s="204"/>
    </row>
    <row r="20" spans="1:26" ht="18" customHeight="1" thickBot="1">
      <c r="A20" s="1052" t="s">
        <v>100</v>
      </c>
      <c r="B20" s="1053"/>
      <c r="C20" s="1053"/>
      <c r="D20" s="1053"/>
      <c r="E20" s="1053"/>
      <c r="F20" s="1053"/>
      <c r="G20" s="1053"/>
      <c r="H20" s="1053"/>
      <c r="I20" s="1053"/>
      <c r="J20" s="1053"/>
      <c r="K20" s="1053"/>
      <c r="L20" s="1053"/>
      <c r="M20" s="1053"/>
      <c r="N20" s="1053"/>
      <c r="O20" s="1053"/>
      <c r="P20" s="1053"/>
      <c r="Q20" s="1053"/>
      <c r="R20" s="1053"/>
      <c r="S20" s="1053"/>
      <c r="T20" s="1053"/>
      <c r="U20" s="1053"/>
      <c r="V20" s="1053"/>
      <c r="W20" s="1064"/>
      <c r="X20" s="579"/>
      <c r="Y20" s="204"/>
      <c r="Z20" s="204"/>
    </row>
    <row r="21" spans="1:26" ht="31.5">
      <c r="A21" s="413" t="s">
        <v>65</v>
      </c>
      <c r="B21" s="414" t="s">
        <v>102</v>
      </c>
      <c r="C21" s="428"/>
      <c r="D21" s="430"/>
      <c r="E21" s="430"/>
      <c r="F21" s="431"/>
      <c r="G21" s="476">
        <v>10</v>
      </c>
      <c r="H21" s="477">
        <f>G21*30</f>
        <v>300</v>
      </c>
      <c r="I21" s="478">
        <f>I22+I23+I24+I25</f>
        <v>100</v>
      </c>
      <c r="J21" s="478"/>
      <c r="K21" s="478"/>
      <c r="L21" s="478">
        <f>L22+L23+L24+L25</f>
        <v>100</v>
      </c>
      <c r="M21" s="478">
        <f>M22+M23+M24+M25</f>
        <v>200</v>
      </c>
      <c r="N21" s="415"/>
      <c r="O21" s="416"/>
      <c r="P21" s="417"/>
      <c r="Q21" s="415"/>
      <c r="R21" s="202"/>
      <c r="S21" s="202"/>
      <c r="T21" s="202"/>
      <c r="U21" s="203"/>
      <c r="V21" s="204"/>
      <c r="W21" s="479"/>
      <c r="X21" s="584"/>
      <c r="Y21" s="204"/>
      <c r="Z21" s="204"/>
    </row>
    <row r="22" spans="1:26" ht="31.5">
      <c r="A22" s="205" t="s">
        <v>78</v>
      </c>
      <c r="B22" s="206" t="s">
        <v>111</v>
      </c>
      <c r="C22" s="428"/>
      <c r="D22" s="429">
        <v>1</v>
      </c>
      <c r="E22" s="430"/>
      <c r="F22" s="431"/>
      <c r="G22" s="432">
        <v>3</v>
      </c>
      <c r="H22" s="433">
        <f>G22*30</f>
        <v>90</v>
      </c>
      <c r="I22" s="434">
        <f>SUM(J22:L22)</f>
        <v>30</v>
      </c>
      <c r="J22" s="434"/>
      <c r="K22" s="434"/>
      <c r="L22" s="434">
        <v>30</v>
      </c>
      <c r="M22" s="435">
        <f>H22-I22</f>
        <v>60</v>
      </c>
      <c r="N22" s="211">
        <v>2</v>
      </c>
      <c r="O22" s="208"/>
      <c r="P22" s="210"/>
      <c r="Q22" s="211"/>
      <c r="R22" s="202"/>
      <c r="S22" s="212">
        <f>I22/H22</f>
        <v>0.3333333333333333</v>
      </c>
      <c r="T22" s="202"/>
      <c r="U22" s="203"/>
      <c r="V22" s="204"/>
      <c r="W22" s="418"/>
      <c r="X22" s="584"/>
      <c r="Y22" s="204"/>
      <c r="Z22" s="204"/>
    </row>
    <row r="23" spans="1:26" ht="31.5">
      <c r="A23" s="205" t="s">
        <v>77</v>
      </c>
      <c r="B23" s="206" t="s">
        <v>111</v>
      </c>
      <c r="C23" s="436"/>
      <c r="D23" s="437"/>
      <c r="E23" s="437"/>
      <c r="F23" s="438"/>
      <c r="G23" s="432">
        <v>2</v>
      </c>
      <c r="H23" s="433">
        <f>G23*30</f>
        <v>60</v>
      </c>
      <c r="I23" s="434">
        <f>SUM(J23:L23)</f>
        <v>20</v>
      </c>
      <c r="J23" s="439"/>
      <c r="K23" s="439"/>
      <c r="L23" s="439">
        <v>20</v>
      </c>
      <c r="M23" s="435">
        <f>H23-I23</f>
        <v>40</v>
      </c>
      <c r="N23" s="211"/>
      <c r="O23" s="208">
        <v>2</v>
      </c>
      <c r="P23" s="210"/>
      <c r="Q23" s="211"/>
      <c r="R23" s="202"/>
      <c r="S23" s="212">
        <f>I23/H23</f>
        <v>0.3333333333333333</v>
      </c>
      <c r="T23" s="202"/>
      <c r="U23" s="203"/>
      <c r="V23" s="204"/>
      <c r="W23" s="418"/>
      <c r="X23" s="584"/>
      <c r="Y23" s="204"/>
      <c r="Z23" s="204"/>
    </row>
    <row r="24" spans="1:26" ht="37.5" customHeight="1">
      <c r="A24" s="213" t="s">
        <v>206</v>
      </c>
      <c r="B24" s="214" t="s">
        <v>111</v>
      </c>
      <c r="C24" s="378" t="s">
        <v>143</v>
      </c>
      <c r="D24" s="440"/>
      <c r="E24" s="440"/>
      <c r="F24" s="441"/>
      <c r="G24" s="442">
        <v>2</v>
      </c>
      <c r="H24" s="443">
        <f>G24*30</f>
        <v>60</v>
      </c>
      <c r="I24" s="444">
        <f>SUM(J24:L24)</f>
        <v>20</v>
      </c>
      <c r="J24" s="445"/>
      <c r="K24" s="445"/>
      <c r="L24" s="445">
        <v>20</v>
      </c>
      <c r="M24" s="446">
        <f>H24-I24</f>
        <v>40</v>
      </c>
      <c r="N24" s="217"/>
      <c r="O24" s="218"/>
      <c r="P24" s="216">
        <v>2</v>
      </c>
      <c r="Q24" s="217"/>
      <c r="R24" s="202"/>
      <c r="S24" s="212"/>
      <c r="T24" s="202"/>
      <c r="U24" s="203"/>
      <c r="V24" s="204"/>
      <c r="W24" s="418"/>
      <c r="X24" s="584"/>
      <c r="Y24" s="204"/>
      <c r="Z24" s="204"/>
    </row>
    <row r="25" spans="1:26" ht="32.25" thickBot="1">
      <c r="A25" s="213" t="s">
        <v>207</v>
      </c>
      <c r="B25" s="214" t="s">
        <v>111</v>
      </c>
      <c r="C25" s="355">
        <v>3</v>
      </c>
      <c r="D25" s="364"/>
      <c r="E25" s="364"/>
      <c r="F25" s="365"/>
      <c r="G25" s="357">
        <v>3</v>
      </c>
      <c r="H25" s="447">
        <f>G25*30</f>
        <v>90</v>
      </c>
      <c r="I25" s="448">
        <v>30</v>
      </c>
      <c r="J25" s="162"/>
      <c r="K25" s="162"/>
      <c r="L25" s="162">
        <v>30</v>
      </c>
      <c r="M25" s="446">
        <f>H25-I25</f>
        <v>60</v>
      </c>
      <c r="N25" s="217"/>
      <c r="O25" s="218"/>
      <c r="P25" s="216"/>
      <c r="Q25" s="217">
        <v>2</v>
      </c>
      <c r="R25" s="202"/>
      <c r="S25" s="212">
        <f>I25/H25</f>
        <v>0.3333333333333333</v>
      </c>
      <c r="T25" s="202"/>
      <c r="U25" s="203"/>
      <c r="V25" s="204"/>
      <c r="W25" s="418"/>
      <c r="X25" s="584"/>
      <c r="Y25" s="204"/>
      <c r="Z25" s="204"/>
    </row>
    <row r="26" spans="1:26" ht="16.5" thickBot="1">
      <c r="A26" s="419"/>
      <c r="B26" s="420" t="s">
        <v>171</v>
      </c>
      <c r="C26" s="1129"/>
      <c r="D26" s="1130"/>
      <c r="E26" s="1130"/>
      <c r="F26" s="1131"/>
      <c r="G26" s="449">
        <f aca="true" t="shared" si="2" ref="G26:M26">G21</f>
        <v>10</v>
      </c>
      <c r="H26" s="450">
        <f t="shared" si="2"/>
        <v>300</v>
      </c>
      <c r="I26" s="451">
        <f t="shared" si="2"/>
        <v>100</v>
      </c>
      <c r="J26" s="451">
        <f t="shared" si="2"/>
        <v>0</v>
      </c>
      <c r="K26" s="451">
        <f t="shared" si="2"/>
        <v>0</v>
      </c>
      <c r="L26" s="451">
        <f t="shared" si="2"/>
        <v>100</v>
      </c>
      <c r="M26" s="452">
        <f t="shared" si="2"/>
        <v>200</v>
      </c>
      <c r="N26" s="421">
        <f>SUM(N21:N25)</f>
        <v>2</v>
      </c>
      <c r="O26" s="422">
        <f>SUM(O21:O25)</f>
        <v>2</v>
      </c>
      <c r="P26" s="423">
        <f>SUM(P21:P25)</f>
        <v>2</v>
      </c>
      <c r="Q26" s="422">
        <f aca="true" t="shared" si="3" ref="Q26:W26">SUM(Q21:Q25)</f>
        <v>2</v>
      </c>
      <c r="R26" s="422">
        <f t="shared" si="3"/>
        <v>0</v>
      </c>
      <c r="S26" s="422">
        <f t="shared" si="3"/>
        <v>1</v>
      </c>
      <c r="T26" s="422">
        <f t="shared" si="3"/>
        <v>0</v>
      </c>
      <c r="U26" s="422">
        <f t="shared" si="3"/>
        <v>0</v>
      </c>
      <c r="V26" s="422">
        <f t="shared" si="3"/>
        <v>0</v>
      </c>
      <c r="W26" s="422">
        <f t="shared" si="3"/>
        <v>0</v>
      </c>
      <c r="X26" s="583"/>
      <c r="Y26" s="204"/>
      <c r="Z26" s="204"/>
    </row>
    <row r="27" spans="1:26" ht="18" customHeight="1" thickBot="1">
      <c r="A27" s="1068" t="s">
        <v>132</v>
      </c>
      <c r="B27" s="1069"/>
      <c r="C27" s="1069"/>
      <c r="D27" s="1069"/>
      <c r="E27" s="1069"/>
      <c r="F27" s="1069"/>
      <c r="G27" s="1069"/>
      <c r="H27" s="1069"/>
      <c r="I27" s="1069"/>
      <c r="J27" s="1069"/>
      <c r="K27" s="1069"/>
      <c r="L27" s="1069"/>
      <c r="M27" s="1069"/>
      <c r="N27" s="1069"/>
      <c r="O27" s="1069"/>
      <c r="P27" s="1069"/>
      <c r="Q27" s="1069"/>
      <c r="R27" s="1069"/>
      <c r="S27" s="1069"/>
      <c r="T27" s="1069"/>
      <c r="U27" s="1069"/>
      <c r="V27" s="1069"/>
      <c r="W27" s="1070"/>
      <c r="X27" s="580"/>
      <c r="Y27" s="204"/>
      <c r="Z27" s="204"/>
    </row>
    <row r="28" spans="1:26" ht="31.5">
      <c r="A28" s="453" t="s">
        <v>66</v>
      </c>
      <c r="B28" s="454" t="s">
        <v>173</v>
      </c>
      <c r="C28" s="455"/>
      <c r="D28" s="352">
        <v>1</v>
      </c>
      <c r="E28" s="456"/>
      <c r="F28" s="457"/>
      <c r="G28" s="458">
        <v>3</v>
      </c>
      <c r="H28" s="428">
        <f>G28*30</f>
        <v>90</v>
      </c>
      <c r="I28" s="459">
        <f>SUM(J28:L28)</f>
        <v>30</v>
      </c>
      <c r="J28" s="460">
        <v>20</v>
      </c>
      <c r="K28" s="461"/>
      <c r="L28" s="461">
        <v>10</v>
      </c>
      <c r="M28" s="462">
        <f>H28-I28</f>
        <v>60</v>
      </c>
      <c r="N28" s="425">
        <v>2</v>
      </c>
      <c r="O28" s="424"/>
      <c r="P28" s="426"/>
      <c r="Q28" s="427"/>
      <c r="R28" s="202"/>
      <c r="S28" s="212"/>
      <c r="T28" s="202"/>
      <c r="U28" s="203"/>
      <c r="V28" s="204"/>
      <c r="W28" s="418"/>
      <c r="X28" s="584"/>
      <c r="Y28" s="204"/>
      <c r="Z28" s="204"/>
    </row>
    <row r="29" spans="1:26" ht="31.5">
      <c r="A29" s="463" t="s">
        <v>67</v>
      </c>
      <c r="B29" s="464" t="s">
        <v>43</v>
      </c>
      <c r="C29" s="382"/>
      <c r="D29" s="383" t="s">
        <v>142</v>
      </c>
      <c r="E29" s="383"/>
      <c r="F29" s="465"/>
      <c r="G29" s="466">
        <v>2</v>
      </c>
      <c r="H29" s="467">
        <f>G29*30</f>
        <v>60</v>
      </c>
      <c r="I29" s="359">
        <f>SUM(J29:L29)</f>
        <v>20</v>
      </c>
      <c r="J29" s="468">
        <v>14</v>
      </c>
      <c r="K29" s="469"/>
      <c r="L29" s="469">
        <v>6</v>
      </c>
      <c r="M29" s="462">
        <f>H29-I29</f>
        <v>40</v>
      </c>
      <c r="N29" s="425"/>
      <c r="O29" s="424">
        <v>2</v>
      </c>
      <c r="P29" s="426"/>
      <c r="Q29" s="427"/>
      <c r="R29" s="202"/>
      <c r="S29" s="212"/>
      <c r="T29" s="202"/>
      <c r="U29" s="203"/>
      <c r="V29" s="204"/>
      <c r="W29" s="418"/>
      <c r="X29" s="584"/>
      <c r="Y29" s="204"/>
      <c r="Z29" s="204"/>
    </row>
    <row r="30" spans="1:26" ht="26.25" customHeight="1">
      <c r="A30" s="463" t="s">
        <v>107</v>
      </c>
      <c r="B30" s="475" t="s">
        <v>40</v>
      </c>
      <c r="C30" s="382"/>
      <c r="D30" s="383" t="s">
        <v>143</v>
      </c>
      <c r="E30" s="383"/>
      <c r="F30" s="470"/>
      <c r="G30" s="466">
        <v>2</v>
      </c>
      <c r="H30" s="471">
        <f>G30*30</f>
        <v>60</v>
      </c>
      <c r="I30" s="459">
        <f>SUM(J30:L30)</f>
        <v>20</v>
      </c>
      <c r="J30" s="383">
        <v>20</v>
      </c>
      <c r="K30" s="383"/>
      <c r="L30" s="383"/>
      <c r="M30" s="462">
        <f>H30-I30</f>
        <v>40</v>
      </c>
      <c r="N30" s="425"/>
      <c r="O30" s="424"/>
      <c r="P30" s="216">
        <v>2</v>
      </c>
      <c r="Q30" s="427"/>
      <c r="R30" s="202"/>
      <c r="S30" s="212"/>
      <c r="T30" s="202"/>
      <c r="U30" s="203"/>
      <c r="V30" s="204"/>
      <c r="W30" s="418"/>
      <c r="X30" s="584"/>
      <c r="Y30" s="204"/>
      <c r="Z30" s="204"/>
    </row>
    <row r="31" spans="1:26" ht="32.25" thickBot="1">
      <c r="A31" s="364" t="s">
        <v>208</v>
      </c>
      <c r="B31" s="472" t="s">
        <v>174</v>
      </c>
      <c r="C31" s="162"/>
      <c r="D31" s="162">
        <v>3</v>
      </c>
      <c r="E31" s="162"/>
      <c r="F31" s="473"/>
      <c r="G31" s="474">
        <v>3</v>
      </c>
      <c r="H31" s="162">
        <f>G31*30</f>
        <v>90</v>
      </c>
      <c r="I31" s="359">
        <v>30</v>
      </c>
      <c r="J31" s="162">
        <v>15</v>
      </c>
      <c r="K31" s="162"/>
      <c r="L31" s="162">
        <v>15</v>
      </c>
      <c r="M31" s="462">
        <f>H31-I31</f>
        <v>60</v>
      </c>
      <c r="N31" s="207"/>
      <c r="O31" s="222"/>
      <c r="P31" s="223"/>
      <c r="Q31" s="399">
        <v>2</v>
      </c>
      <c r="R31" s="202"/>
      <c r="S31" s="212"/>
      <c r="T31" s="202"/>
      <c r="U31" s="203"/>
      <c r="V31" s="204"/>
      <c r="W31" s="418"/>
      <c r="X31" s="584"/>
      <c r="Y31" s="204"/>
      <c r="Z31" s="204"/>
    </row>
    <row r="32" spans="1:26" ht="16.5" thickBot="1">
      <c r="A32" s="224"/>
      <c r="B32" s="219" t="s">
        <v>172</v>
      </c>
      <c r="C32" s="225"/>
      <c r="D32" s="226"/>
      <c r="E32" s="226"/>
      <c r="F32" s="227"/>
      <c r="G32" s="618">
        <f aca="true" t="shared" si="4" ref="G32:O32">SUM(G28:G31)</f>
        <v>10</v>
      </c>
      <c r="H32" s="228">
        <f t="shared" si="4"/>
        <v>300</v>
      </c>
      <c r="I32" s="229">
        <f t="shared" si="4"/>
        <v>100</v>
      </c>
      <c r="J32" s="229">
        <f t="shared" si="4"/>
        <v>69</v>
      </c>
      <c r="K32" s="229">
        <f t="shared" si="4"/>
        <v>0</v>
      </c>
      <c r="L32" s="229">
        <f t="shared" si="4"/>
        <v>31</v>
      </c>
      <c r="M32" s="230">
        <f t="shared" si="4"/>
        <v>200</v>
      </c>
      <c r="N32" s="421">
        <f t="shared" si="4"/>
        <v>2</v>
      </c>
      <c r="O32" s="421">
        <f t="shared" si="4"/>
        <v>2</v>
      </c>
      <c r="P32" s="421">
        <f aca="true" t="shared" si="5" ref="P32:W32">SUM(P28:P31)</f>
        <v>2</v>
      </c>
      <c r="Q32" s="421">
        <f t="shared" si="5"/>
        <v>2</v>
      </c>
      <c r="R32" s="421">
        <f t="shared" si="5"/>
        <v>0</v>
      </c>
      <c r="S32" s="421">
        <f t="shared" si="5"/>
        <v>0</v>
      </c>
      <c r="T32" s="421">
        <f t="shared" si="5"/>
        <v>0</v>
      </c>
      <c r="U32" s="421">
        <f t="shared" si="5"/>
        <v>0</v>
      </c>
      <c r="V32" s="421">
        <f t="shared" si="5"/>
        <v>0</v>
      </c>
      <c r="W32" s="421">
        <f t="shared" si="5"/>
        <v>0</v>
      </c>
      <c r="X32" s="583"/>
      <c r="Y32" s="204"/>
      <c r="Z32" s="204"/>
    </row>
    <row r="33" spans="1:26" ht="19.5" thickBot="1">
      <c r="A33" s="480"/>
      <c r="B33" s="481" t="s">
        <v>82</v>
      </c>
      <c r="C33" s="391"/>
      <c r="D33" s="482" t="s">
        <v>144</v>
      </c>
      <c r="E33" s="483"/>
      <c r="F33" s="484"/>
      <c r="G33" s="485"/>
      <c r="H33" s="391"/>
      <c r="I33" s="486">
        <f>J33+K33+L33</f>
        <v>0</v>
      </c>
      <c r="J33" s="487"/>
      <c r="K33" s="487"/>
      <c r="L33" s="487"/>
      <c r="M33" s="488"/>
      <c r="N33" s="489" t="s">
        <v>83</v>
      </c>
      <c r="O33" s="489" t="s">
        <v>83</v>
      </c>
      <c r="P33" s="489" t="s">
        <v>83</v>
      </c>
      <c r="Q33" s="490"/>
      <c r="R33" s="202"/>
      <c r="S33" s="202"/>
      <c r="T33" s="202"/>
      <c r="U33" s="203"/>
      <c r="V33" s="204"/>
      <c r="W33" s="491"/>
      <c r="X33" s="584"/>
      <c r="Y33" s="204"/>
      <c r="Z33" s="204"/>
    </row>
    <row r="34" spans="1:26" ht="18" customHeight="1" thickBot="1">
      <c r="A34" s="1071" t="s">
        <v>84</v>
      </c>
      <c r="B34" s="1072"/>
      <c r="C34" s="1072"/>
      <c r="D34" s="1072"/>
      <c r="E34" s="1072"/>
      <c r="F34" s="1072"/>
      <c r="G34" s="1072"/>
      <c r="H34" s="1072"/>
      <c r="I34" s="1072"/>
      <c r="J34" s="1072"/>
      <c r="K34" s="1072"/>
      <c r="L34" s="1072"/>
      <c r="M34" s="1072"/>
      <c r="N34" s="1072"/>
      <c r="O34" s="1072"/>
      <c r="P34" s="1072"/>
      <c r="Q34" s="1072"/>
      <c r="R34" s="1072"/>
      <c r="S34" s="1072"/>
      <c r="T34" s="1072"/>
      <c r="U34" s="1072"/>
      <c r="V34" s="1072"/>
      <c r="W34" s="1073"/>
      <c r="X34" s="581"/>
      <c r="Y34" s="204"/>
      <c r="Z34" s="204"/>
    </row>
    <row r="35" spans="1:26" ht="22.5" customHeight="1" thickBot="1">
      <c r="A35" s="1074" t="s">
        <v>175</v>
      </c>
      <c r="B35" s="1075"/>
      <c r="C35" s="492"/>
      <c r="D35" s="492"/>
      <c r="E35" s="492"/>
      <c r="F35" s="492"/>
      <c r="G35" s="493">
        <f>G26+G18</f>
        <v>19</v>
      </c>
      <c r="H35" s="615">
        <f aca="true" t="shared" si="6" ref="H35:W35">H26+H18</f>
        <v>570</v>
      </c>
      <c r="I35" s="615">
        <f t="shared" si="6"/>
        <v>190</v>
      </c>
      <c r="J35" s="615">
        <f t="shared" si="6"/>
        <v>60</v>
      </c>
      <c r="K35" s="615">
        <f t="shared" si="6"/>
        <v>0</v>
      </c>
      <c r="L35" s="615">
        <f t="shared" si="6"/>
        <v>130</v>
      </c>
      <c r="M35" s="615">
        <f t="shared" si="6"/>
        <v>380</v>
      </c>
      <c r="N35" s="220">
        <f t="shared" si="6"/>
        <v>6</v>
      </c>
      <c r="O35" s="220">
        <f t="shared" si="6"/>
        <v>5</v>
      </c>
      <c r="P35" s="220">
        <f t="shared" si="6"/>
        <v>2</v>
      </c>
      <c r="Q35" s="220">
        <f t="shared" si="6"/>
        <v>2</v>
      </c>
      <c r="R35" s="220">
        <f t="shared" si="6"/>
        <v>0</v>
      </c>
      <c r="S35" s="220">
        <f t="shared" si="6"/>
        <v>1</v>
      </c>
      <c r="T35" s="220">
        <f t="shared" si="6"/>
        <v>0</v>
      </c>
      <c r="U35" s="220">
        <f t="shared" si="6"/>
        <v>0</v>
      </c>
      <c r="V35" s="220">
        <f t="shared" si="6"/>
        <v>0</v>
      </c>
      <c r="W35" s="494">
        <f t="shared" si="6"/>
        <v>0</v>
      </c>
      <c r="X35" s="583"/>
      <c r="Y35" s="204"/>
      <c r="Z35" s="204"/>
    </row>
    <row r="36" spans="1:26" ht="18" customHeight="1" thickBot="1">
      <c r="A36" s="1052" t="s">
        <v>106</v>
      </c>
      <c r="B36" s="1053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579"/>
      <c r="Y36" s="204"/>
      <c r="Z36" s="204"/>
    </row>
    <row r="37" spans="1:26" ht="40.5" customHeight="1">
      <c r="A37" s="235" t="s">
        <v>68</v>
      </c>
      <c r="B37" s="688" t="s">
        <v>222</v>
      </c>
      <c r="C37" s="497">
        <v>1</v>
      </c>
      <c r="D37" s="498"/>
      <c r="E37" s="498"/>
      <c r="F37" s="497"/>
      <c r="G37" s="242">
        <v>5</v>
      </c>
      <c r="H37" s="240">
        <f>G37*30</f>
        <v>150</v>
      </c>
      <c r="I37" s="240">
        <f>SUM(J37:L37)</f>
        <v>60</v>
      </c>
      <c r="J37" s="240">
        <v>30</v>
      </c>
      <c r="K37" s="240">
        <v>30</v>
      </c>
      <c r="L37" s="240"/>
      <c r="M37" s="243">
        <f>H37-I37</f>
        <v>90</v>
      </c>
      <c r="N37" s="499">
        <v>4</v>
      </c>
      <c r="O37" s="500"/>
      <c r="P37" s="500"/>
      <c r="Q37" s="501"/>
      <c r="R37" s="250"/>
      <c r="S37" s="212"/>
      <c r="T37" s="202"/>
      <c r="U37" s="204"/>
      <c r="V37" s="204"/>
      <c r="W37" s="418"/>
      <c r="X37" s="597" t="s">
        <v>194</v>
      </c>
      <c r="Y37" s="204"/>
      <c r="Z37" s="204"/>
    </row>
    <row r="38" spans="1:26" ht="38.25" customHeight="1">
      <c r="A38" s="235" t="s">
        <v>69</v>
      </c>
      <c r="B38" s="689" t="s">
        <v>112</v>
      </c>
      <c r="C38" s="252"/>
      <c r="D38" s="252" t="s">
        <v>142</v>
      </c>
      <c r="E38" s="252"/>
      <c r="F38" s="190"/>
      <c r="G38" s="231">
        <v>3.5</v>
      </c>
      <c r="H38" s="240">
        <f>G38*30</f>
        <v>105</v>
      </c>
      <c r="I38" s="236">
        <f>SUM(J38:L38)</f>
        <v>36</v>
      </c>
      <c r="J38" s="253">
        <v>27</v>
      </c>
      <c r="K38" s="252">
        <v>9</v>
      </c>
      <c r="L38" s="252"/>
      <c r="M38" s="254">
        <f>H38-I38</f>
        <v>69</v>
      </c>
      <c r="N38" s="255"/>
      <c r="O38" s="256">
        <v>4</v>
      </c>
      <c r="P38" s="231"/>
      <c r="Q38" s="344"/>
      <c r="R38" s="250"/>
      <c r="S38" s="212"/>
      <c r="T38" s="202"/>
      <c r="U38" s="204"/>
      <c r="V38" s="204"/>
      <c r="W38" s="516"/>
      <c r="X38" s="597" t="s">
        <v>194</v>
      </c>
      <c r="Y38" s="513" t="s">
        <v>153</v>
      </c>
      <c r="Z38" s="232">
        <v>1.5</v>
      </c>
    </row>
    <row r="39" spans="1:26" ht="37.5" customHeight="1">
      <c r="A39" s="209" t="s">
        <v>70</v>
      </c>
      <c r="B39" s="690" t="s">
        <v>191</v>
      </c>
      <c r="C39" s="236"/>
      <c r="D39" s="236"/>
      <c r="E39" s="236"/>
      <c r="F39" s="265"/>
      <c r="G39" s="231">
        <f>SUM(G40:G41)</f>
        <v>5.5</v>
      </c>
      <c r="H39" s="256">
        <f aca="true" t="shared" si="7" ref="H39:M39">SUM(H40:H41)</f>
        <v>165</v>
      </c>
      <c r="I39" s="256">
        <f t="shared" si="7"/>
        <v>54</v>
      </c>
      <c r="J39" s="256">
        <f t="shared" si="7"/>
        <v>27</v>
      </c>
      <c r="K39" s="256">
        <f t="shared" si="7"/>
        <v>9</v>
      </c>
      <c r="L39" s="256">
        <f t="shared" si="7"/>
        <v>18</v>
      </c>
      <c r="M39" s="256">
        <f t="shared" si="7"/>
        <v>111</v>
      </c>
      <c r="N39" s="266"/>
      <c r="O39" s="236"/>
      <c r="P39" s="236"/>
      <c r="Q39" s="266"/>
      <c r="R39" s="189"/>
      <c r="S39" s="189"/>
      <c r="T39" s="189"/>
      <c r="U39" s="189"/>
      <c r="V39" s="189"/>
      <c r="W39" s="345"/>
      <c r="X39" s="597" t="s">
        <v>195</v>
      </c>
      <c r="Y39" s="189"/>
      <c r="Z39" s="189"/>
    </row>
    <row r="40" spans="1:26" ht="36.75" customHeight="1">
      <c r="A40" s="235" t="s">
        <v>204</v>
      </c>
      <c r="B40" s="691" t="s">
        <v>192</v>
      </c>
      <c r="C40" s="240" t="s">
        <v>142</v>
      </c>
      <c r="D40" s="240"/>
      <c r="E40" s="240"/>
      <c r="F40" s="241"/>
      <c r="G40" s="242">
        <v>4</v>
      </c>
      <c r="H40" s="240">
        <f aca="true" t="shared" si="8" ref="H40:H45">G40*30</f>
        <v>120</v>
      </c>
      <c r="I40" s="240">
        <f aca="true" t="shared" si="9" ref="I40:I45">SUM(J40:L40)</f>
        <v>36</v>
      </c>
      <c r="J40" s="240">
        <v>27</v>
      </c>
      <c r="K40" s="240">
        <v>9</v>
      </c>
      <c r="L40" s="240"/>
      <c r="M40" s="243">
        <f aca="true" t="shared" si="10" ref="M40:M45">H40-I40</f>
        <v>84</v>
      </c>
      <c r="N40" s="267"/>
      <c r="O40" s="240">
        <v>4</v>
      </c>
      <c r="P40" s="243"/>
      <c r="Q40" s="272"/>
      <c r="R40" s="268"/>
      <c r="S40" s="212"/>
      <c r="T40" s="268"/>
      <c r="U40" s="203"/>
      <c r="V40" s="204"/>
      <c r="W40" s="418"/>
      <c r="X40" s="584"/>
      <c r="Y40" s="204"/>
      <c r="Z40" s="204"/>
    </row>
    <row r="41" spans="1:26" ht="45" customHeight="1">
      <c r="A41" s="235" t="s">
        <v>205</v>
      </c>
      <c r="B41" s="692" t="s">
        <v>193</v>
      </c>
      <c r="C41" s="269"/>
      <c r="D41" s="269"/>
      <c r="E41" s="269"/>
      <c r="F41" s="270" t="s">
        <v>143</v>
      </c>
      <c r="G41" s="344">
        <v>1.5</v>
      </c>
      <c r="H41" s="266">
        <f t="shared" si="8"/>
        <v>45</v>
      </c>
      <c r="I41" s="269">
        <f t="shared" si="9"/>
        <v>18</v>
      </c>
      <c r="J41" s="269"/>
      <c r="K41" s="269"/>
      <c r="L41" s="269">
        <v>18</v>
      </c>
      <c r="M41" s="271">
        <f t="shared" si="10"/>
        <v>27</v>
      </c>
      <c r="N41" s="267"/>
      <c r="O41" s="269"/>
      <c r="P41" s="271">
        <v>2</v>
      </c>
      <c r="Q41" s="272"/>
      <c r="R41" s="189"/>
      <c r="S41" s="212"/>
      <c r="T41" s="189"/>
      <c r="U41" s="189"/>
      <c r="V41" s="189"/>
      <c r="W41" s="345"/>
      <c r="X41" s="189"/>
      <c r="Y41" s="189"/>
      <c r="Z41" s="189"/>
    </row>
    <row r="42" spans="1:26" ht="31.5">
      <c r="A42" s="257" t="s">
        <v>116</v>
      </c>
      <c r="B42" s="273" t="s">
        <v>42</v>
      </c>
      <c r="C42" s="252"/>
      <c r="D42" s="252"/>
      <c r="E42" s="252"/>
      <c r="F42" s="274"/>
      <c r="G42" s="259">
        <v>6.5</v>
      </c>
      <c r="H42" s="252">
        <f t="shared" si="8"/>
        <v>195</v>
      </c>
      <c r="I42" s="252">
        <f t="shared" si="9"/>
        <v>72</v>
      </c>
      <c r="J42" s="252">
        <v>45</v>
      </c>
      <c r="K42" s="252">
        <v>27</v>
      </c>
      <c r="L42" s="252"/>
      <c r="M42" s="275">
        <f t="shared" si="10"/>
        <v>123</v>
      </c>
      <c r="N42" s="261"/>
      <c r="O42" s="252"/>
      <c r="P42" s="275"/>
      <c r="Q42" s="402"/>
      <c r="R42" s="189"/>
      <c r="S42" s="189"/>
      <c r="T42" s="189"/>
      <c r="U42" s="189"/>
      <c r="V42" s="189"/>
      <c r="W42" s="345"/>
      <c r="X42" s="597" t="s">
        <v>223</v>
      </c>
      <c r="Y42" s="189"/>
      <c r="Z42" s="189"/>
    </row>
    <row r="43" spans="1:26" ht="31.5">
      <c r="A43" s="693" t="s">
        <v>126</v>
      </c>
      <c r="B43" s="694" t="s">
        <v>115</v>
      </c>
      <c r="C43" s="236"/>
      <c r="D43" s="236"/>
      <c r="E43" s="236"/>
      <c r="F43" s="265"/>
      <c r="G43" s="231">
        <v>2.5</v>
      </c>
      <c r="H43" s="236">
        <f t="shared" si="8"/>
        <v>75</v>
      </c>
      <c r="I43" s="252">
        <f t="shared" si="9"/>
        <v>27</v>
      </c>
      <c r="J43" s="236">
        <v>18</v>
      </c>
      <c r="K43" s="236">
        <v>9</v>
      </c>
      <c r="L43" s="236"/>
      <c r="M43" s="275">
        <f t="shared" si="10"/>
        <v>48</v>
      </c>
      <c r="N43" s="261"/>
      <c r="O43" s="236"/>
      <c r="P43" s="236">
        <v>3</v>
      </c>
      <c r="Q43" s="266"/>
      <c r="R43" s="276"/>
      <c r="S43" s="212"/>
      <c r="T43" s="276"/>
      <c r="U43" s="276"/>
      <c r="V43" s="276"/>
      <c r="W43" s="517"/>
      <c r="X43" s="276"/>
      <c r="Y43" s="276"/>
      <c r="Z43" s="276"/>
    </row>
    <row r="44" spans="1:26" ht="31.5">
      <c r="A44" s="209" t="s">
        <v>127</v>
      </c>
      <c r="B44" s="502" t="s">
        <v>115</v>
      </c>
      <c r="C44" s="236">
        <v>3</v>
      </c>
      <c r="D44" s="236"/>
      <c r="E44" s="236"/>
      <c r="F44" s="265"/>
      <c r="G44" s="231">
        <v>4</v>
      </c>
      <c r="H44" s="236">
        <f t="shared" si="8"/>
        <v>120</v>
      </c>
      <c r="I44" s="236">
        <f t="shared" si="9"/>
        <v>40</v>
      </c>
      <c r="J44" s="236">
        <v>20</v>
      </c>
      <c r="K44" s="236">
        <v>20</v>
      </c>
      <c r="L44" s="236"/>
      <c r="M44" s="236">
        <f t="shared" si="10"/>
        <v>80</v>
      </c>
      <c r="N44" s="266"/>
      <c r="O44" s="236"/>
      <c r="P44" s="503"/>
      <c r="Q44" s="266">
        <v>4</v>
      </c>
      <c r="R44" s="189"/>
      <c r="S44" s="212"/>
      <c r="T44" s="189"/>
      <c r="U44" s="189"/>
      <c r="V44" s="189"/>
      <c r="W44" s="345"/>
      <c r="X44" s="189"/>
      <c r="Y44" s="189"/>
      <c r="Z44" s="189"/>
    </row>
    <row r="45" spans="1:26" ht="48" thickBot="1">
      <c r="A45" s="215" t="s">
        <v>71</v>
      </c>
      <c r="B45" s="695" t="s">
        <v>233</v>
      </c>
      <c r="C45" s="252">
        <v>1</v>
      </c>
      <c r="D45" s="252"/>
      <c r="E45" s="252"/>
      <c r="F45" s="252"/>
      <c r="G45" s="259">
        <v>4.5</v>
      </c>
      <c r="H45" s="252">
        <f t="shared" si="8"/>
        <v>135</v>
      </c>
      <c r="I45" s="252">
        <f t="shared" si="9"/>
        <v>60</v>
      </c>
      <c r="J45" s="252">
        <v>30</v>
      </c>
      <c r="K45" s="252">
        <v>30</v>
      </c>
      <c r="L45" s="252"/>
      <c r="M45" s="252">
        <f t="shared" si="10"/>
        <v>75</v>
      </c>
      <c r="N45" s="505">
        <v>4</v>
      </c>
      <c r="O45" s="262"/>
      <c r="P45" s="263"/>
      <c r="Q45" s="401"/>
      <c r="R45" s="189"/>
      <c r="S45" s="212"/>
      <c r="T45" s="189"/>
      <c r="U45" s="189"/>
      <c r="V45" s="189"/>
      <c r="W45" s="516"/>
      <c r="X45" s="597" t="s">
        <v>195</v>
      </c>
      <c r="Y45" s="513" t="s">
        <v>153</v>
      </c>
      <c r="Z45" s="232">
        <v>1</v>
      </c>
    </row>
    <row r="46" spans="1:26" ht="19.5" customHeight="1" thickBot="1">
      <c r="A46" s="1055" t="s">
        <v>80</v>
      </c>
      <c r="B46" s="1056"/>
      <c r="C46" s="524"/>
      <c r="D46" s="524"/>
      <c r="E46" s="524"/>
      <c r="F46" s="524"/>
      <c r="G46" s="343">
        <f>SUMIF($B$37:$B$45,"=*_*",G37:G45)</f>
        <v>25</v>
      </c>
      <c r="H46" s="617">
        <f aca="true" t="shared" si="11" ref="H46:Q46">SUMIF($B$37:$B$45,"=*_*",H37:H45)</f>
        <v>750</v>
      </c>
      <c r="I46" s="617">
        <f t="shared" si="11"/>
        <v>277</v>
      </c>
      <c r="J46" s="617">
        <f t="shared" si="11"/>
        <v>152</v>
      </c>
      <c r="K46" s="617">
        <f t="shared" si="11"/>
        <v>107</v>
      </c>
      <c r="L46" s="617">
        <f t="shared" si="11"/>
        <v>18</v>
      </c>
      <c r="M46" s="617">
        <f t="shared" si="11"/>
        <v>473</v>
      </c>
      <c r="N46" s="525">
        <f t="shared" si="11"/>
        <v>8</v>
      </c>
      <c r="O46" s="525">
        <f t="shared" si="11"/>
        <v>8</v>
      </c>
      <c r="P46" s="525">
        <f t="shared" si="11"/>
        <v>5</v>
      </c>
      <c r="Q46" s="526">
        <f t="shared" si="11"/>
        <v>4</v>
      </c>
      <c r="R46" s="202"/>
      <c r="S46" s="202"/>
      <c r="T46" s="202"/>
      <c r="U46" s="204"/>
      <c r="V46" s="204"/>
      <c r="W46" s="526">
        <f>SUMIF($B$37:$B$45,"=*_*",W37:W45)</f>
        <v>0</v>
      </c>
      <c r="X46" s="325"/>
      <c r="Y46" s="204"/>
      <c r="Z46" s="204"/>
    </row>
    <row r="47" spans="1:26" ht="17.25" customHeight="1" thickBot="1">
      <c r="A47" s="1044" t="s">
        <v>176</v>
      </c>
      <c r="B47" s="1045"/>
      <c r="C47" s="1045"/>
      <c r="D47" s="1045"/>
      <c r="E47" s="1045"/>
      <c r="F47" s="1045"/>
      <c r="G47" s="1045"/>
      <c r="H47" s="1045"/>
      <c r="I47" s="1045"/>
      <c r="J47" s="1045"/>
      <c r="K47" s="1045"/>
      <c r="L47" s="1045"/>
      <c r="M47" s="1045"/>
      <c r="N47" s="1045"/>
      <c r="O47" s="1045"/>
      <c r="P47" s="1045"/>
      <c r="Q47" s="1045"/>
      <c r="R47" s="1045"/>
      <c r="S47" s="1045"/>
      <c r="T47" s="1045"/>
      <c r="U47" s="1045"/>
      <c r="V47" s="1045"/>
      <c r="W47" s="1046"/>
      <c r="X47" s="576"/>
      <c r="Y47" s="204"/>
      <c r="Z47" s="204"/>
    </row>
    <row r="48" spans="1:26" ht="21" customHeight="1" thickBot="1">
      <c r="A48" s="1044" t="s">
        <v>177</v>
      </c>
      <c r="B48" s="1057"/>
      <c r="C48" s="1045"/>
      <c r="D48" s="1045"/>
      <c r="E48" s="1045"/>
      <c r="F48" s="1045"/>
      <c r="G48" s="1045"/>
      <c r="H48" s="1045"/>
      <c r="I48" s="1045"/>
      <c r="J48" s="1045"/>
      <c r="K48" s="1045"/>
      <c r="L48" s="1045"/>
      <c r="M48" s="1045"/>
      <c r="N48" s="1045"/>
      <c r="O48" s="1045"/>
      <c r="P48" s="1045"/>
      <c r="Q48" s="1045"/>
      <c r="R48" s="1045"/>
      <c r="S48" s="1045"/>
      <c r="T48" s="1045"/>
      <c r="U48" s="1045"/>
      <c r="V48" s="1045"/>
      <c r="W48" s="1046"/>
      <c r="X48" s="576"/>
      <c r="Y48" s="204"/>
      <c r="Z48" s="204"/>
    </row>
    <row r="49" spans="1:26" ht="33.75" customHeight="1">
      <c r="A49" s="603" t="s">
        <v>178</v>
      </c>
      <c r="B49" s="696" t="s">
        <v>181</v>
      </c>
      <c r="C49" s="527"/>
      <c r="D49" s="528">
        <v>1</v>
      </c>
      <c r="E49" s="527"/>
      <c r="F49" s="527"/>
      <c r="G49" s="529">
        <v>5</v>
      </c>
      <c r="H49" s="528">
        <f>G49*30</f>
        <v>150</v>
      </c>
      <c r="I49" s="528">
        <f>J49+L49+K49</f>
        <v>45</v>
      </c>
      <c r="J49" s="528">
        <v>15</v>
      </c>
      <c r="K49" s="528"/>
      <c r="L49" s="528">
        <v>30</v>
      </c>
      <c r="M49" s="528">
        <f>H49-I49</f>
        <v>105</v>
      </c>
      <c r="N49" s="244">
        <v>3</v>
      </c>
      <c r="O49" s="530"/>
      <c r="P49" s="530"/>
      <c r="Q49" s="266"/>
      <c r="R49" s="202"/>
      <c r="S49" s="202"/>
      <c r="T49" s="202"/>
      <c r="U49" s="204"/>
      <c r="V49" s="204"/>
      <c r="W49" s="479"/>
      <c r="X49" s="597" t="s">
        <v>195</v>
      </c>
      <c r="Y49" s="514" t="s">
        <v>150</v>
      </c>
      <c r="Z49" s="204"/>
    </row>
    <row r="50" spans="1:26" ht="32.25" thickBot="1">
      <c r="A50" s="603" t="s">
        <v>209</v>
      </c>
      <c r="B50" s="239" t="s">
        <v>114</v>
      </c>
      <c r="C50" s="240">
        <v>3</v>
      </c>
      <c r="D50" s="240"/>
      <c r="E50" s="240"/>
      <c r="F50" s="241"/>
      <c r="G50" s="242">
        <v>4</v>
      </c>
      <c r="H50" s="240">
        <f>G50*30</f>
        <v>120</v>
      </c>
      <c r="I50" s="240">
        <f>SUM(J50:L50)</f>
        <v>45</v>
      </c>
      <c r="J50" s="240">
        <v>30</v>
      </c>
      <c r="K50" s="240">
        <v>15</v>
      </c>
      <c r="L50" s="240"/>
      <c r="M50" s="243">
        <f>H50-I50</f>
        <v>75</v>
      </c>
      <c r="N50" s="244"/>
      <c r="O50" s="236"/>
      <c r="P50" s="236"/>
      <c r="Q50" s="266">
        <v>3</v>
      </c>
      <c r="R50" s="202"/>
      <c r="S50" s="212"/>
      <c r="T50" s="202"/>
      <c r="U50" s="204"/>
      <c r="V50" s="204"/>
      <c r="W50" s="516"/>
      <c r="X50" s="602" t="s">
        <v>202</v>
      </c>
      <c r="Y50" s="514" t="s">
        <v>152</v>
      </c>
      <c r="Z50" s="232">
        <v>1.5</v>
      </c>
    </row>
    <row r="51" spans="1:26" ht="42" customHeight="1" thickBot="1">
      <c r="A51" s="603" t="s">
        <v>210</v>
      </c>
      <c r="B51" s="697" t="s">
        <v>108</v>
      </c>
      <c r="C51" s="236" t="s">
        <v>142</v>
      </c>
      <c r="D51" s="236"/>
      <c r="E51" s="236"/>
      <c r="F51" s="507"/>
      <c r="G51" s="231">
        <v>4</v>
      </c>
      <c r="H51" s="236">
        <f>G51*30</f>
        <v>120</v>
      </c>
      <c r="I51" s="236">
        <f>SUM(J51:L51)</f>
        <v>40</v>
      </c>
      <c r="J51" s="236">
        <v>30</v>
      </c>
      <c r="K51" s="236">
        <v>10</v>
      </c>
      <c r="L51" s="236"/>
      <c r="M51" s="236">
        <f>H51-I51</f>
        <v>80</v>
      </c>
      <c r="N51" s="506"/>
      <c r="O51" s="237">
        <v>4</v>
      </c>
      <c r="P51" s="238"/>
      <c r="Q51" s="400"/>
      <c r="R51" s="202"/>
      <c r="S51" s="212"/>
      <c r="T51" s="202"/>
      <c r="U51" s="204"/>
      <c r="V51" s="204"/>
      <c r="W51" s="516"/>
      <c r="X51" s="602" t="s">
        <v>203</v>
      </c>
      <c r="Y51" s="514" t="s">
        <v>151</v>
      </c>
      <c r="Z51" s="232">
        <v>1.5</v>
      </c>
    </row>
    <row r="52" spans="1:26" ht="18" customHeight="1" thickBot="1">
      <c r="A52" s="519"/>
      <c r="B52" s="520" t="s">
        <v>179</v>
      </c>
      <c r="C52" s="387"/>
      <c r="D52" s="521"/>
      <c r="E52" s="387"/>
      <c r="F52" s="387"/>
      <c r="G52" s="493">
        <f aca="true" t="shared" si="12" ref="G52:Q52">SUM(G49:G51)</f>
        <v>13</v>
      </c>
      <c r="H52" s="615">
        <f t="shared" si="12"/>
        <v>390</v>
      </c>
      <c r="I52" s="615">
        <f t="shared" si="12"/>
        <v>130</v>
      </c>
      <c r="J52" s="615">
        <f t="shared" si="12"/>
        <v>75</v>
      </c>
      <c r="K52" s="615">
        <f t="shared" si="12"/>
        <v>25</v>
      </c>
      <c r="L52" s="615">
        <f t="shared" si="12"/>
        <v>30</v>
      </c>
      <c r="M52" s="615">
        <f t="shared" si="12"/>
        <v>260</v>
      </c>
      <c r="N52" s="504">
        <f t="shared" si="12"/>
        <v>3</v>
      </c>
      <c r="O52" s="504">
        <f t="shared" si="12"/>
        <v>4</v>
      </c>
      <c r="P52" s="504">
        <f t="shared" si="12"/>
        <v>0</v>
      </c>
      <c r="Q52" s="504">
        <f t="shared" si="12"/>
        <v>3</v>
      </c>
      <c r="R52" s="522"/>
      <c r="S52" s="522"/>
      <c r="T52" s="522"/>
      <c r="U52" s="523"/>
      <c r="V52" s="523"/>
      <c r="W52" s="510">
        <f>SUM(W49:W51)</f>
        <v>0</v>
      </c>
      <c r="X52" s="325"/>
      <c r="Y52" s="511"/>
      <c r="Z52" s="204"/>
    </row>
    <row r="53" spans="1:26" ht="18" customHeight="1" thickBot="1">
      <c r="A53" s="1127" t="s">
        <v>180</v>
      </c>
      <c r="B53" s="1128"/>
      <c r="C53" s="1128"/>
      <c r="D53" s="1128"/>
      <c r="E53" s="1128"/>
      <c r="F53" s="1128"/>
      <c r="G53" s="1128"/>
      <c r="H53" s="1128"/>
      <c r="I53" s="1128"/>
      <c r="J53" s="1128"/>
      <c r="K53" s="1128"/>
      <c r="L53" s="1128"/>
      <c r="M53" s="1128"/>
      <c r="N53" s="1128"/>
      <c r="O53" s="1128"/>
      <c r="P53" s="1128"/>
      <c r="Q53" s="1128"/>
      <c r="R53" s="1128"/>
      <c r="S53" s="1128"/>
      <c r="T53" s="1128"/>
      <c r="U53" s="1128"/>
      <c r="V53" s="1128"/>
      <c r="W53" s="1128"/>
      <c r="X53" s="586"/>
      <c r="Y53" s="511"/>
      <c r="Z53" s="204"/>
    </row>
    <row r="54" spans="1:26" ht="18" customHeight="1" thickBot="1">
      <c r="A54" s="1123" t="s">
        <v>159</v>
      </c>
      <c r="B54" s="1124"/>
      <c r="C54" s="1124"/>
      <c r="D54" s="1124"/>
      <c r="E54" s="1124"/>
      <c r="F54" s="1124"/>
      <c r="G54" s="1124"/>
      <c r="H54" s="1124"/>
      <c r="I54" s="1124"/>
      <c r="J54" s="1124"/>
      <c r="K54" s="1124"/>
      <c r="L54" s="1124"/>
      <c r="M54" s="1124"/>
      <c r="N54" s="1125"/>
      <c r="O54" s="1125"/>
      <c r="P54" s="1125"/>
      <c r="Q54" s="1125"/>
      <c r="R54" s="1124"/>
      <c r="S54" s="1124"/>
      <c r="T54" s="1124"/>
      <c r="U54" s="1124"/>
      <c r="V54" s="1124"/>
      <c r="W54" s="1126"/>
      <c r="X54" s="587"/>
      <c r="Y54" s="511"/>
      <c r="Z54" s="204"/>
    </row>
    <row r="55" spans="1:26" ht="31.5">
      <c r="A55" s="531" t="s">
        <v>182</v>
      </c>
      <c r="B55" s="532" t="s">
        <v>183</v>
      </c>
      <c r="C55" s="533"/>
      <c r="D55" s="533"/>
      <c r="E55" s="533"/>
      <c r="F55" s="533"/>
      <c r="G55" s="616">
        <v>12</v>
      </c>
      <c r="H55" s="616">
        <f aca="true" t="shared" si="13" ref="H55:H60">G55*30</f>
        <v>360</v>
      </c>
      <c r="I55" s="509">
        <v>114</v>
      </c>
      <c r="J55" s="509">
        <v>33</v>
      </c>
      <c r="K55" s="509">
        <v>33</v>
      </c>
      <c r="L55" s="509">
        <v>48</v>
      </c>
      <c r="M55" s="543">
        <f aca="true" t="shared" si="14" ref="M55:M60">H55-I55</f>
        <v>246</v>
      </c>
      <c r="N55" s="266"/>
      <c r="O55" s="236"/>
      <c r="P55" s="236"/>
      <c r="Q55" s="544"/>
      <c r="R55" s="202"/>
      <c r="S55" s="212"/>
      <c r="T55" s="202"/>
      <c r="U55" s="204"/>
      <c r="V55" s="204"/>
      <c r="W55" s="518"/>
      <c r="X55" s="582"/>
      <c r="Y55" s="515"/>
      <c r="Z55" s="232"/>
    </row>
    <row r="56" spans="1:26" ht="31.5">
      <c r="A56" s="531" t="s">
        <v>184</v>
      </c>
      <c r="B56" s="535" t="s">
        <v>183</v>
      </c>
      <c r="C56" s="536"/>
      <c r="D56" s="536"/>
      <c r="E56" s="536"/>
      <c r="F56" s="536"/>
      <c r="G56" s="529">
        <v>3.5</v>
      </c>
      <c r="H56" s="428">
        <f t="shared" si="13"/>
        <v>105</v>
      </c>
      <c r="I56" s="162">
        <f>J56+L56+K56</f>
        <v>27</v>
      </c>
      <c r="J56" s="528">
        <v>9</v>
      </c>
      <c r="K56" s="528">
        <v>9</v>
      </c>
      <c r="L56" s="528">
        <v>9</v>
      </c>
      <c r="M56" s="541">
        <f t="shared" si="14"/>
        <v>78</v>
      </c>
      <c r="N56" s="266"/>
      <c r="O56" s="233"/>
      <c r="P56" s="248">
        <v>3</v>
      </c>
      <c r="Q56" s="545"/>
      <c r="R56" s="202"/>
      <c r="S56" s="212"/>
      <c r="T56" s="202"/>
      <c r="U56" s="203"/>
      <c r="V56" s="204"/>
      <c r="W56" s="516"/>
      <c r="X56" s="585"/>
      <c r="Y56" s="514"/>
      <c r="Z56" s="232"/>
    </row>
    <row r="57" spans="1:26" ht="31.5">
      <c r="A57" s="531" t="s">
        <v>211</v>
      </c>
      <c r="B57" s="535" t="s">
        <v>183</v>
      </c>
      <c r="C57" s="536"/>
      <c r="D57" s="246">
        <v>3</v>
      </c>
      <c r="E57" s="536"/>
      <c r="F57" s="536"/>
      <c r="G57" s="529">
        <v>8.5</v>
      </c>
      <c r="H57" s="428">
        <f t="shared" si="13"/>
        <v>255</v>
      </c>
      <c r="I57" s="162">
        <f>J57+L57+K57</f>
        <v>60</v>
      </c>
      <c r="J57" s="528">
        <v>15</v>
      </c>
      <c r="K57" s="528">
        <v>15</v>
      </c>
      <c r="L57" s="528">
        <v>30</v>
      </c>
      <c r="M57" s="541">
        <f t="shared" si="14"/>
        <v>195</v>
      </c>
      <c r="N57" s="266"/>
      <c r="O57" s="233"/>
      <c r="P57" s="234"/>
      <c r="Q57" s="558">
        <v>4</v>
      </c>
      <c r="R57" s="202"/>
      <c r="S57" s="212"/>
      <c r="T57" s="202"/>
      <c r="U57" s="203"/>
      <c r="V57" s="204"/>
      <c r="W57" s="516"/>
      <c r="X57" s="597"/>
      <c r="Y57" s="514"/>
      <c r="Z57" s="232"/>
    </row>
    <row r="58" spans="1:26" ht="46.5" customHeight="1">
      <c r="A58" s="235" t="s">
        <v>212</v>
      </c>
      <c r="B58" s="697" t="s">
        <v>197</v>
      </c>
      <c r="C58" s="304">
        <v>1</v>
      </c>
      <c r="D58" s="305"/>
      <c r="E58" s="305"/>
      <c r="F58" s="304"/>
      <c r="G58" s="231">
        <v>5</v>
      </c>
      <c r="H58" s="240">
        <f t="shared" si="13"/>
        <v>150</v>
      </c>
      <c r="I58" s="236">
        <f>SUM(J58:L58)</f>
        <v>45</v>
      </c>
      <c r="J58" s="236">
        <v>30</v>
      </c>
      <c r="K58" s="236">
        <v>15</v>
      </c>
      <c r="L58" s="236"/>
      <c r="M58" s="254">
        <f t="shared" si="14"/>
        <v>105</v>
      </c>
      <c r="N58" s="559">
        <v>3</v>
      </c>
      <c r="O58" s="231"/>
      <c r="P58" s="231"/>
      <c r="Q58" s="344"/>
      <c r="R58" s="189"/>
      <c r="S58" s="212">
        <f>I58/H58</f>
        <v>0.3</v>
      </c>
      <c r="T58" s="189"/>
      <c r="U58" s="189"/>
      <c r="V58" s="189"/>
      <c r="W58" s="516"/>
      <c r="X58" s="597" t="s">
        <v>199</v>
      </c>
      <c r="Y58" s="514" t="s">
        <v>155</v>
      </c>
      <c r="Z58" s="232">
        <v>1</v>
      </c>
    </row>
    <row r="59" spans="1:26" ht="47.25" customHeight="1">
      <c r="A59" s="235" t="s">
        <v>213</v>
      </c>
      <c r="B59" s="698" t="s">
        <v>125</v>
      </c>
      <c r="C59" s="306" t="s">
        <v>143</v>
      </c>
      <c r="D59" s="306"/>
      <c r="E59" s="285"/>
      <c r="F59" s="285"/>
      <c r="G59" s="231">
        <v>4.5</v>
      </c>
      <c r="H59" s="236">
        <f t="shared" si="13"/>
        <v>135</v>
      </c>
      <c r="I59" s="236">
        <f>SUM(J59:L59)</f>
        <v>45</v>
      </c>
      <c r="J59" s="236">
        <v>27</v>
      </c>
      <c r="K59" s="236">
        <v>18</v>
      </c>
      <c r="L59" s="236"/>
      <c r="M59" s="254">
        <f t="shared" si="14"/>
        <v>90</v>
      </c>
      <c r="N59" s="558"/>
      <c r="O59" s="285"/>
      <c r="P59" s="222">
        <v>5</v>
      </c>
      <c r="Q59" s="407"/>
      <c r="R59" s="184"/>
      <c r="S59" s="184"/>
      <c r="T59" s="184"/>
      <c r="U59" s="184"/>
      <c r="V59" s="184"/>
      <c r="W59" s="516"/>
      <c r="X59" s="602" t="s">
        <v>225</v>
      </c>
      <c r="Y59" s="514" t="s">
        <v>155</v>
      </c>
      <c r="Z59" s="232">
        <v>2</v>
      </c>
    </row>
    <row r="60" spans="1:26" ht="40.5" customHeight="1" thickBot="1">
      <c r="A60" s="309" t="s">
        <v>214</v>
      </c>
      <c r="B60" s="662" t="s">
        <v>224</v>
      </c>
      <c r="C60" s="660">
        <v>3</v>
      </c>
      <c r="D60" s="311"/>
      <c r="E60" s="311"/>
      <c r="F60" s="312"/>
      <c r="G60" s="231">
        <v>4.5</v>
      </c>
      <c r="H60" s="248">
        <f t="shared" si="13"/>
        <v>135</v>
      </c>
      <c r="I60" s="247">
        <f>SUM(J60:L60)</f>
        <v>45</v>
      </c>
      <c r="J60" s="311">
        <v>30</v>
      </c>
      <c r="K60" s="311">
        <v>15</v>
      </c>
      <c r="L60" s="311"/>
      <c r="M60" s="313">
        <f t="shared" si="14"/>
        <v>90</v>
      </c>
      <c r="N60" s="558"/>
      <c r="O60" s="248"/>
      <c r="P60" s="248"/>
      <c r="Q60" s="558">
        <v>3</v>
      </c>
      <c r="R60" s="308"/>
      <c r="S60" s="308"/>
      <c r="T60" s="308"/>
      <c r="U60" s="308"/>
      <c r="V60" s="308"/>
      <c r="W60" s="539"/>
      <c r="X60" s="597" t="s">
        <v>199</v>
      </c>
      <c r="Y60" s="308"/>
      <c r="Z60" s="308"/>
    </row>
    <row r="61" spans="1:26" ht="18" customHeight="1" thickBot="1">
      <c r="A61" s="519"/>
      <c r="B61" s="661" t="s">
        <v>186</v>
      </c>
      <c r="C61" s="387"/>
      <c r="D61" s="521"/>
      <c r="E61" s="387"/>
      <c r="F61" s="387"/>
      <c r="G61" s="493">
        <f>SUM(G56:G60)</f>
        <v>26</v>
      </c>
      <c r="H61" s="615">
        <f>SUM(H56:H60)</f>
        <v>780</v>
      </c>
      <c r="I61" s="615">
        <f aca="true" t="shared" si="15" ref="I61:Q61">SUM(I56:I60)</f>
        <v>222</v>
      </c>
      <c r="J61" s="615">
        <f t="shared" si="15"/>
        <v>111</v>
      </c>
      <c r="K61" s="615">
        <f t="shared" si="15"/>
        <v>72</v>
      </c>
      <c r="L61" s="615">
        <f t="shared" si="15"/>
        <v>39</v>
      </c>
      <c r="M61" s="615">
        <f t="shared" si="15"/>
        <v>558</v>
      </c>
      <c r="N61" s="508">
        <f t="shared" si="15"/>
        <v>3</v>
      </c>
      <c r="O61" s="508">
        <f t="shared" si="15"/>
        <v>0</v>
      </c>
      <c r="P61" s="508">
        <f t="shared" si="15"/>
        <v>8</v>
      </c>
      <c r="Q61" s="508">
        <f t="shared" si="15"/>
        <v>7</v>
      </c>
      <c r="R61" s="522"/>
      <c r="S61" s="522"/>
      <c r="T61" s="522"/>
      <c r="U61" s="523"/>
      <c r="V61" s="523"/>
      <c r="W61" s="538">
        <f>SUM(W56:W60)</f>
        <v>0</v>
      </c>
      <c r="X61" s="325"/>
      <c r="Y61" s="511"/>
      <c r="Z61" s="204"/>
    </row>
    <row r="62" spans="1:26" ht="18" customHeight="1" thickBot="1">
      <c r="A62" s="1123" t="s">
        <v>187</v>
      </c>
      <c r="B62" s="1124"/>
      <c r="C62" s="1124"/>
      <c r="D62" s="1124"/>
      <c r="E62" s="1124"/>
      <c r="F62" s="1124"/>
      <c r="G62" s="1124"/>
      <c r="H62" s="1124"/>
      <c r="I62" s="1124"/>
      <c r="J62" s="1124"/>
      <c r="K62" s="1124"/>
      <c r="L62" s="1124"/>
      <c r="M62" s="1124"/>
      <c r="N62" s="1125"/>
      <c r="O62" s="1125"/>
      <c r="P62" s="1125"/>
      <c r="Q62" s="1125"/>
      <c r="R62" s="1124"/>
      <c r="S62" s="1124"/>
      <c r="T62" s="1124"/>
      <c r="U62" s="1124"/>
      <c r="V62" s="1124"/>
      <c r="W62" s="1126"/>
      <c r="X62" s="587"/>
      <c r="Y62" s="511"/>
      <c r="Z62" s="204"/>
    </row>
    <row r="63" spans="1:26" ht="31.5">
      <c r="A63" s="531" t="s">
        <v>182</v>
      </c>
      <c r="B63" s="532" t="s">
        <v>183</v>
      </c>
      <c r="C63" s="533"/>
      <c r="D63" s="533"/>
      <c r="E63" s="533"/>
      <c r="F63" s="533"/>
      <c r="G63" s="534">
        <v>12</v>
      </c>
      <c r="H63" s="534">
        <f aca="true" t="shared" si="16" ref="H63:H68">G63*30</f>
        <v>360</v>
      </c>
      <c r="I63" s="509">
        <v>114</v>
      </c>
      <c r="J63" s="509">
        <v>33</v>
      </c>
      <c r="K63" s="509">
        <v>33</v>
      </c>
      <c r="L63" s="509">
        <v>48</v>
      </c>
      <c r="M63" s="543">
        <f aca="true" t="shared" si="17" ref="M63:M68">H63-I63</f>
        <v>246</v>
      </c>
      <c r="N63" s="266"/>
      <c r="O63" s="236"/>
      <c r="P63" s="236"/>
      <c r="Q63" s="544"/>
      <c r="R63" s="202"/>
      <c r="S63" s="212"/>
      <c r="T63" s="202"/>
      <c r="U63" s="204"/>
      <c r="V63" s="204"/>
      <c r="W63" s="518"/>
      <c r="X63" s="582"/>
      <c r="Y63" s="515"/>
      <c r="Z63" s="232"/>
    </row>
    <row r="64" spans="1:26" ht="31.5">
      <c r="A64" s="531" t="s">
        <v>184</v>
      </c>
      <c r="B64" s="535" t="s">
        <v>183</v>
      </c>
      <c r="C64" s="536"/>
      <c r="D64" s="246" t="s">
        <v>143</v>
      </c>
      <c r="E64" s="536"/>
      <c r="F64" s="536"/>
      <c r="G64" s="529">
        <v>3.5</v>
      </c>
      <c r="H64" s="428">
        <f t="shared" si="16"/>
        <v>105</v>
      </c>
      <c r="I64" s="162">
        <f>J64+L64+K64</f>
        <v>27</v>
      </c>
      <c r="J64" s="528">
        <v>9</v>
      </c>
      <c r="K64" s="528">
        <v>9</v>
      </c>
      <c r="L64" s="528">
        <v>9</v>
      </c>
      <c r="M64" s="541">
        <f t="shared" si="17"/>
        <v>78</v>
      </c>
      <c r="N64" s="266"/>
      <c r="O64" s="233"/>
      <c r="P64" s="236">
        <v>3</v>
      </c>
      <c r="Q64" s="545"/>
      <c r="R64" s="202"/>
      <c r="S64" s="212"/>
      <c r="T64" s="202"/>
      <c r="U64" s="203"/>
      <c r="V64" s="204"/>
      <c r="W64" s="516"/>
      <c r="X64" s="585"/>
      <c r="Y64" s="514"/>
      <c r="Z64" s="232"/>
    </row>
    <row r="65" spans="1:26" ht="31.5">
      <c r="A65" s="531" t="s">
        <v>211</v>
      </c>
      <c r="B65" s="535" t="s">
        <v>183</v>
      </c>
      <c r="C65" s="536"/>
      <c r="D65" s="246">
        <v>3</v>
      </c>
      <c r="E65" s="536"/>
      <c r="F65" s="536"/>
      <c r="G65" s="529">
        <v>8.5</v>
      </c>
      <c r="H65" s="428">
        <f t="shared" si="16"/>
        <v>255</v>
      </c>
      <c r="I65" s="162">
        <f>J65+L65+K65</f>
        <v>60</v>
      </c>
      <c r="J65" s="528">
        <v>15</v>
      </c>
      <c r="K65" s="528">
        <v>15</v>
      </c>
      <c r="L65" s="528">
        <v>30</v>
      </c>
      <c r="M65" s="541">
        <f t="shared" si="17"/>
        <v>195</v>
      </c>
      <c r="N65" s="266"/>
      <c r="O65" s="233"/>
      <c r="P65" s="234"/>
      <c r="Q65" s="266">
        <v>4</v>
      </c>
      <c r="R65" s="202"/>
      <c r="S65" s="212"/>
      <c r="T65" s="202"/>
      <c r="U65" s="203"/>
      <c r="V65" s="204"/>
      <c r="W65" s="516"/>
      <c r="X65" s="597"/>
      <c r="Y65" s="542"/>
      <c r="Z65" s="232"/>
    </row>
    <row r="66" spans="1:26" ht="47.25" customHeight="1">
      <c r="A66" s="309" t="s">
        <v>215</v>
      </c>
      <c r="B66" s="663" t="s">
        <v>226</v>
      </c>
      <c r="C66" s="245">
        <v>1</v>
      </c>
      <c r="D66" s="246"/>
      <c r="E66" s="246"/>
      <c r="F66" s="245"/>
      <c r="G66" s="231">
        <v>5</v>
      </c>
      <c r="H66" s="247">
        <f t="shared" si="16"/>
        <v>150</v>
      </c>
      <c r="I66" s="248">
        <f>SUM(J66:L66)</f>
        <v>45</v>
      </c>
      <c r="J66" s="248">
        <v>30</v>
      </c>
      <c r="K66" s="248">
        <v>15</v>
      </c>
      <c r="L66" s="248"/>
      <c r="M66" s="249">
        <f t="shared" si="17"/>
        <v>105</v>
      </c>
      <c r="N66" s="546">
        <v>3</v>
      </c>
      <c r="O66" s="547"/>
      <c r="P66" s="547"/>
      <c r="Q66" s="548"/>
      <c r="R66" s="184"/>
      <c r="S66" s="184"/>
      <c r="T66" s="184"/>
      <c r="U66" s="184"/>
      <c r="V66" s="184"/>
      <c r="W66" s="596"/>
      <c r="X66" s="597" t="s">
        <v>223</v>
      </c>
      <c r="Y66" s="184"/>
      <c r="Z66" s="184"/>
    </row>
    <row r="67" spans="1:26" ht="39.75" customHeight="1">
      <c r="A67" s="235" t="s">
        <v>216</v>
      </c>
      <c r="B67" s="307" t="s">
        <v>122</v>
      </c>
      <c r="C67" s="260" t="s">
        <v>143</v>
      </c>
      <c r="D67" s="260"/>
      <c r="E67" s="260"/>
      <c r="F67" s="241"/>
      <c r="G67" s="242">
        <v>4.5</v>
      </c>
      <c r="H67" s="240">
        <f t="shared" si="16"/>
        <v>135</v>
      </c>
      <c r="I67" s="240">
        <f>SUM(J67:L67)</f>
        <v>45</v>
      </c>
      <c r="J67" s="260">
        <v>27</v>
      </c>
      <c r="K67" s="260">
        <v>18</v>
      </c>
      <c r="L67" s="260"/>
      <c r="M67" s="243">
        <f t="shared" si="17"/>
        <v>90</v>
      </c>
      <c r="N67" s="266"/>
      <c r="O67" s="236"/>
      <c r="P67" s="236">
        <v>5</v>
      </c>
      <c r="Q67" s="266"/>
      <c r="R67" s="308"/>
      <c r="S67" s="212">
        <f>I67/H67</f>
        <v>0.3333333333333333</v>
      </c>
      <c r="T67" s="308"/>
      <c r="U67" s="308"/>
      <c r="V67" s="308"/>
      <c r="W67" s="516"/>
      <c r="X67" s="602" t="s">
        <v>200</v>
      </c>
      <c r="Y67" s="512" t="s">
        <v>157</v>
      </c>
      <c r="Z67" s="232">
        <v>4.5</v>
      </c>
    </row>
    <row r="68" spans="1:26" ht="39.75" customHeight="1" thickBot="1">
      <c r="A68" s="235" t="s">
        <v>217</v>
      </c>
      <c r="B68" s="601" t="s">
        <v>198</v>
      </c>
      <c r="C68" s="236">
        <v>3</v>
      </c>
      <c r="D68" s="306"/>
      <c r="E68" s="285"/>
      <c r="F68" s="285"/>
      <c r="G68" s="231">
        <v>4.5</v>
      </c>
      <c r="H68" s="236">
        <f t="shared" si="16"/>
        <v>135</v>
      </c>
      <c r="I68" s="236">
        <f>SUM(J68:L68)</f>
        <v>45</v>
      </c>
      <c r="J68" s="236">
        <v>30</v>
      </c>
      <c r="K68" s="236">
        <v>15</v>
      </c>
      <c r="L68" s="236"/>
      <c r="M68" s="254">
        <f t="shared" si="17"/>
        <v>90</v>
      </c>
      <c r="N68" s="549"/>
      <c r="O68" s="285"/>
      <c r="P68" s="236"/>
      <c r="Q68" s="266">
        <v>3</v>
      </c>
      <c r="R68" s="189"/>
      <c r="S68" s="212">
        <f>I68/H68</f>
        <v>0.3333333333333333</v>
      </c>
      <c r="T68" s="189"/>
      <c r="U68" s="189"/>
      <c r="V68" s="189"/>
      <c r="W68" s="516"/>
      <c r="X68" s="602" t="s">
        <v>201</v>
      </c>
      <c r="Y68" s="512" t="s">
        <v>156</v>
      </c>
      <c r="Z68" s="232">
        <v>4.5</v>
      </c>
    </row>
    <row r="69" spans="1:26" ht="18" customHeight="1" thickBot="1">
      <c r="A69" s="519"/>
      <c r="B69" s="540" t="s">
        <v>188</v>
      </c>
      <c r="C69" s="598"/>
      <c r="D69" s="521"/>
      <c r="E69" s="387"/>
      <c r="F69" s="387"/>
      <c r="G69" s="493">
        <f aca="true" t="shared" si="18" ref="G69:Q69">SUM(G64:G68)</f>
        <v>26</v>
      </c>
      <c r="H69" s="615">
        <f t="shared" si="18"/>
        <v>780</v>
      </c>
      <c r="I69" s="615">
        <f t="shared" si="18"/>
        <v>222</v>
      </c>
      <c r="J69" s="615">
        <f t="shared" si="18"/>
        <v>111</v>
      </c>
      <c r="K69" s="615">
        <f t="shared" si="18"/>
        <v>72</v>
      </c>
      <c r="L69" s="615">
        <f t="shared" si="18"/>
        <v>39</v>
      </c>
      <c r="M69" s="615">
        <f t="shared" si="18"/>
        <v>558</v>
      </c>
      <c r="N69" s="508">
        <f t="shared" si="18"/>
        <v>3</v>
      </c>
      <c r="O69" s="508">
        <f t="shared" si="18"/>
        <v>0</v>
      </c>
      <c r="P69" s="508">
        <f t="shared" si="18"/>
        <v>8</v>
      </c>
      <c r="Q69" s="508">
        <f t="shared" si="18"/>
        <v>7</v>
      </c>
      <c r="R69" s="522"/>
      <c r="S69" s="522"/>
      <c r="T69" s="522"/>
      <c r="U69" s="523"/>
      <c r="V69" s="523"/>
      <c r="W69" s="538">
        <f>SUM(W64:W68)</f>
        <v>0</v>
      </c>
      <c r="X69" s="325"/>
      <c r="Y69" s="511"/>
      <c r="Z69" s="204"/>
    </row>
    <row r="70" spans="1:24" ht="18" customHeight="1" thickBot="1">
      <c r="A70" s="1044" t="s">
        <v>189</v>
      </c>
      <c r="B70" s="1045"/>
      <c r="C70" s="1045"/>
      <c r="D70" s="1045"/>
      <c r="E70" s="1045"/>
      <c r="F70" s="1045"/>
      <c r="G70" s="1045"/>
      <c r="H70" s="1045"/>
      <c r="I70" s="1045"/>
      <c r="J70" s="1045"/>
      <c r="K70" s="1045"/>
      <c r="L70" s="1045"/>
      <c r="M70" s="1045"/>
      <c r="N70" s="1045"/>
      <c r="O70" s="1045"/>
      <c r="P70" s="1045"/>
      <c r="Q70" s="1045"/>
      <c r="R70" s="1045"/>
      <c r="S70" s="1045"/>
      <c r="T70" s="1045"/>
      <c r="U70" s="1045"/>
      <c r="V70" s="1045"/>
      <c r="W70" s="1046"/>
      <c r="X70" s="576"/>
    </row>
    <row r="71" spans="1:26" ht="40.5" customHeight="1">
      <c r="A71" s="235" t="s">
        <v>218</v>
      </c>
      <c r="B71" s="278" t="s">
        <v>49</v>
      </c>
      <c r="C71" s="279"/>
      <c r="D71" s="279">
        <v>4</v>
      </c>
      <c r="E71" s="279"/>
      <c r="F71" s="279"/>
      <c r="G71" s="280">
        <v>9</v>
      </c>
      <c r="H71" s="279">
        <f>G71*30</f>
        <v>270</v>
      </c>
      <c r="I71" s="279"/>
      <c r="J71" s="279"/>
      <c r="K71" s="279"/>
      <c r="L71" s="279"/>
      <c r="M71" s="281">
        <f>H71-I71</f>
        <v>270</v>
      </c>
      <c r="N71" s="282"/>
      <c r="O71" s="279"/>
      <c r="P71" s="283"/>
      <c r="Q71" s="403"/>
      <c r="R71" s="189"/>
      <c r="S71" s="189"/>
      <c r="T71" s="189"/>
      <c r="U71" s="189"/>
      <c r="V71" s="189"/>
      <c r="W71" s="599"/>
      <c r="Y71" s="512" t="s">
        <v>154</v>
      </c>
      <c r="Z71" s="232">
        <v>6</v>
      </c>
    </row>
    <row r="72" spans="1:26" ht="35.25" customHeight="1">
      <c r="A72" s="235" t="s">
        <v>219</v>
      </c>
      <c r="B72" s="284" t="s">
        <v>50</v>
      </c>
      <c r="C72" s="285"/>
      <c r="D72" s="285"/>
      <c r="E72" s="285"/>
      <c r="F72" s="285"/>
      <c r="G72" s="286">
        <v>25</v>
      </c>
      <c r="H72" s="285">
        <f>G72*30</f>
        <v>750</v>
      </c>
      <c r="I72" s="285"/>
      <c r="J72" s="285"/>
      <c r="K72" s="285"/>
      <c r="L72" s="285"/>
      <c r="M72" s="287">
        <f>H72-I72</f>
        <v>750</v>
      </c>
      <c r="N72" s="288"/>
      <c r="O72" s="285"/>
      <c r="P72" s="287"/>
      <c r="Q72" s="404"/>
      <c r="R72" s="189"/>
      <c r="S72" s="189"/>
      <c r="T72" s="189"/>
      <c r="U72" s="189"/>
      <c r="V72" s="189"/>
      <c r="W72" s="516"/>
      <c r="Y72" s="512" t="s">
        <v>154</v>
      </c>
      <c r="Z72" s="232">
        <v>15</v>
      </c>
    </row>
    <row r="73" spans="1:26" ht="22.5" customHeight="1" thickBot="1">
      <c r="A73" s="235" t="s">
        <v>220</v>
      </c>
      <c r="B73" s="289" t="s">
        <v>51</v>
      </c>
      <c r="C73" s="290">
        <v>4</v>
      </c>
      <c r="D73" s="290"/>
      <c r="E73" s="290"/>
      <c r="F73" s="290"/>
      <c r="G73" s="291">
        <v>3</v>
      </c>
      <c r="H73" s="290">
        <f>G73*30</f>
        <v>90</v>
      </c>
      <c r="I73" s="290"/>
      <c r="J73" s="290"/>
      <c r="K73" s="290"/>
      <c r="L73" s="290"/>
      <c r="M73" s="292">
        <f>H73-I73</f>
        <v>90</v>
      </c>
      <c r="N73" s="293"/>
      <c r="O73" s="290"/>
      <c r="P73" s="292"/>
      <c r="Q73" s="405"/>
      <c r="R73" s="189"/>
      <c r="S73" s="189"/>
      <c r="T73" s="189"/>
      <c r="U73" s="189"/>
      <c r="V73" s="189"/>
      <c r="W73" s="345"/>
      <c r="X73" s="189"/>
      <c r="Y73" s="189"/>
      <c r="Z73" s="189"/>
    </row>
    <row r="74" spans="1:26" ht="16.5" thickBot="1">
      <c r="A74" s="294"/>
      <c r="B74" s="277" t="s">
        <v>190</v>
      </c>
      <c r="C74" s="295"/>
      <c r="D74" s="296"/>
      <c r="E74" s="296"/>
      <c r="F74" s="295"/>
      <c r="G74" s="297">
        <f aca="true" t="shared" si="19" ref="G74:Q74">SUM(G71:G73)</f>
        <v>37</v>
      </c>
      <c r="H74" s="298">
        <f t="shared" si="19"/>
        <v>1110</v>
      </c>
      <c r="I74" s="298">
        <f t="shared" si="19"/>
        <v>0</v>
      </c>
      <c r="J74" s="298">
        <f t="shared" si="19"/>
        <v>0</v>
      </c>
      <c r="K74" s="298">
        <f t="shared" si="19"/>
        <v>0</v>
      </c>
      <c r="L74" s="298">
        <f t="shared" si="19"/>
        <v>0</v>
      </c>
      <c r="M74" s="298">
        <f t="shared" si="19"/>
        <v>1110</v>
      </c>
      <c r="N74" s="298">
        <f t="shared" si="19"/>
        <v>0</v>
      </c>
      <c r="O74" s="298">
        <f t="shared" si="19"/>
        <v>0</v>
      </c>
      <c r="P74" s="298">
        <f t="shared" si="19"/>
        <v>0</v>
      </c>
      <c r="Q74" s="406">
        <f t="shared" si="19"/>
        <v>0</v>
      </c>
      <c r="R74" s="189"/>
      <c r="S74" s="189"/>
      <c r="T74" s="189"/>
      <c r="U74" s="189"/>
      <c r="V74" s="189"/>
      <c r="W74" s="345"/>
      <c r="X74" s="189"/>
      <c r="Y74" s="189"/>
      <c r="Z74" s="189"/>
    </row>
    <row r="75" spans="1:26" ht="16.5" thickBot="1">
      <c r="A75" s="299"/>
      <c r="B75" s="300" t="s">
        <v>92</v>
      </c>
      <c r="C75" s="301"/>
      <c r="D75" s="302"/>
      <c r="E75" s="302"/>
      <c r="F75" s="301"/>
      <c r="G75" s="303">
        <f aca="true" t="shared" si="20" ref="G75:Q75">SUM(G26,G61)</f>
        <v>36</v>
      </c>
      <c r="H75" s="594">
        <f t="shared" si="20"/>
        <v>1080</v>
      </c>
      <c r="I75" s="594">
        <f t="shared" si="20"/>
        <v>322</v>
      </c>
      <c r="J75" s="594">
        <f t="shared" si="20"/>
        <v>111</v>
      </c>
      <c r="K75" s="594">
        <f t="shared" si="20"/>
        <v>72</v>
      </c>
      <c r="L75" s="594">
        <f t="shared" si="20"/>
        <v>139</v>
      </c>
      <c r="M75" s="594">
        <f t="shared" si="20"/>
        <v>758</v>
      </c>
      <c r="N75" s="594">
        <f t="shared" si="20"/>
        <v>5</v>
      </c>
      <c r="O75" s="594">
        <f t="shared" si="20"/>
        <v>2</v>
      </c>
      <c r="P75" s="594">
        <f t="shared" si="20"/>
        <v>10</v>
      </c>
      <c r="Q75" s="594">
        <f t="shared" si="20"/>
        <v>9</v>
      </c>
      <c r="R75" s="308"/>
      <c r="S75" s="308"/>
      <c r="T75" s="308"/>
      <c r="U75" s="308"/>
      <c r="V75" s="308"/>
      <c r="W75" s="595">
        <f>SUM(W26,W61)</f>
        <v>0</v>
      </c>
      <c r="X75" s="324"/>
      <c r="Y75" s="308"/>
      <c r="Z75" s="308"/>
    </row>
    <row r="76" spans="1:26" ht="30.75" customHeight="1" thickBot="1">
      <c r="A76" s="1121" t="s">
        <v>41</v>
      </c>
      <c r="B76" s="1122"/>
      <c r="C76" s="314"/>
      <c r="D76" s="315"/>
      <c r="E76" s="315"/>
      <c r="F76" s="315"/>
      <c r="G76" s="316">
        <f aca="true" t="shared" si="21" ref="G76:Q76">SUM(G18,G46,G52,G74,G75)</f>
        <v>120</v>
      </c>
      <c r="H76" s="592">
        <f t="shared" si="21"/>
        <v>3600</v>
      </c>
      <c r="I76" s="592">
        <f t="shared" si="21"/>
        <v>819</v>
      </c>
      <c r="J76" s="592">
        <f t="shared" si="21"/>
        <v>398</v>
      </c>
      <c r="K76" s="592">
        <f t="shared" si="21"/>
        <v>204</v>
      </c>
      <c r="L76" s="592">
        <f t="shared" si="21"/>
        <v>217</v>
      </c>
      <c r="M76" s="592">
        <f t="shared" si="21"/>
        <v>2781</v>
      </c>
      <c r="N76" s="592">
        <f t="shared" si="21"/>
        <v>20</v>
      </c>
      <c r="O76" s="592">
        <f t="shared" si="21"/>
        <v>17</v>
      </c>
      <c r="P76" s="592">
        <f t="shared" si="21"/>
        <v>15</v>
      </c>
      <c r="Q76" s="592">
        <f t="shared" si="21"/>
        <v>16</v>
      </c>
      <c r="R76" s="593"/>
      <c r="S76" s="593"/>
      <c r="T76" s="593"/>
      <c r="U76" s="593"/>
      <c r="V76" s="593"/>
      <c r="W76" s="592">
        <f>SUM(W18,W46,W52,W74,W75)</f>
        <v>0</v>
      </c>
      <c r="X76" s="591"/>
      <c r="Y76" s="537" t="s">
        <v>158</v>
      </c>
      <c r="Z76" s="317">
        <f>SUM(Z39:Z75)</f>
        <v>37</v>
      </c>
    </row>
    <row r="77" spans="1:26" ht="15.75">
      <c r="A77" s="318"/>
      <c r="B77" s="318"/>
      <c r="C77" s="319"/>
      <c r="D77" s="320"/>
      <c r="E77" s="320"/>
      <c r="F77" s="320"/>
      <c r="G77" s="321"/>
      <c r="H77" s="322"/>
      <c r="I77" s="322"/>
      <c r="J77" s="322"/>
      <c r="K77" s="322"/>
      <c r="L77" s="322"/>
      <c r="M77" s="322"/>
      <c r="N77" s="321"/>
      <c r="O77" s="321"/>
      <c r="P77" s="321"/>
      <c r="Q77" s="408"/>
      <c r="R77" s="308"/>
      <c r="S77" s="308"/>
      <c r="T77" s="308"/>
      <c r="U77" s="308"/>
      <c r="V77" s="308"/>
      <c r="W77" s="308"/>
      <c r="X77" s="332"/>
      <c r="Y77" s="308"/>
      <c r="Z77" s="308"/>
    </row>
    <row r="78" spans="1:26" ht="16.5" thickBot="1">
      <c r="A78" s="183"/>
      <c r="B78" s="184"/>
      <c r="C78" s="185"/>
      <c r="D78" s="186"/>
      <c r="E78" s="186"/>
      <c r="F78" s="185"/>
      <c r="G78" s="185"/>
      <c r="H78" s="185"/>
      <c r="I78" s="184"/>
      <c r="J78" s="184"/>
      <c r="K78" s="184"/>
      <c r="L78" s="184"/>
      <c r="M78" s="184"/>
      <c r="N78" s="187"/>
      <c r="O78" s="184"/>
      <c r="P78" s="184"/>
      <c r="Q78" s="187"/>
      <c r="R78" s="308"/>
      <c r="S78" s="308"/>
      <c r="T78" s="308"/>
      <c r="U78" s="308"/>
      <c r="V78" s="308"/>
      <c r="W78" s="308"/>
      <c r="X78" s="332"/>
      <c r="Y78" s="308"/>
      <c r="Z78" s="308"/>
    </row>
    <row r="79" spans="1:26" ht="16.5" thickBot="1">
      <c r="A79" s="318"/>
      <c r="B79" s="318"/>
      <c r="C79" s="323"/>
      <c r="D79" s="323"/>
      <c r="E79" s="323"/>
      <c r="F79" s="323"/>
      <c r="G79" s="324"/>
      <c r="H79" s="325"/>
      <c r="I79" s="1049" t="s">
        <v>31</v>
      </c>
      <c r="J79" s="1050"/>
      <c r="K79" s="1050"/>
      <c r="L79" s="1050"/>
      <c r="M79" s="1051"/>
      <c r="N79" s="326">
        <f>COUNTIF($C$21:$C$74,"=1")</f>
        <v>4</v>
      </c>
      <c r="O79" s="327">
        <v>2</v>
      </c>
      <c r="P79" s="328">
        <v>2</v>
      </c>
      <c r="Q79" s="409">
        <v>4</v>
      </c>
      <c r="R79" s="308"/>
      <c r="S79" s="308"/>
      <c r="T79" s="308"/>
      <c r="U79" s="308"/>
      <c r="V79" s="308"/>
      <c r="W79" s="328">
        <v>1</v>
      </c>
      <c r="X79" s="332"/>
      <c r="Y79" s="308"/>
      <c r="Z79" s="308"/>
    </row>
    <row r="80" spans="1:26" ht="16.5" thickBot="1">
      <c r="A80" s="318"/>
      <c r="B80" s="318"/>
      <c r="C80" s="323"/>
      <c r="D80" s="323"/>
      <c r="E80" s="323"/>
      <c r="F80" s="323"/>
      <c r="G80" s="324"/>
      <c r="H80" s="325"/>
      <c r="I80" s="1032" t="s">
        <v>39</v>
      </c>
      <c r="J80" s="1032"/>
      <c r="K80" s="1032"/>
      <c r="L80" s="1032"/>
      <c r="M80" s="1032"/>
      <c r="N80" s="326">
        <v>4</v>
      </c>
      <c r="O80" s="327" t="s">
        <v>236</v>
      </c>
      <c r="P80" s="328">
        <v>1</v>
      </c>
      <c r="Q80" s="409">
        <v>2</v>
      </c>
      <c r="R80" s="189"/>
      <c r="S80" s="189"/>
      <c r="T80" s="189"/>
      <c r="U80" s="189"/>
      <c r="V80" s="189"/>
      <c r="W80" s="328">
        <v>1</v>
      </c>
      <c r="X80" s="189"/>
      <c r="Y80" s="189"/>
      <c r="Z80" s="189"/>
    </row>
    <row r="81" spans="1:26" ht="16.5" thickBot="1">
      <c r="A81" s="318"/>
      <c r="B81" s="318"/>
      <c r="C81" s="323"/>
      <c r="D81" s="323"/>
      <c r="E81" s="323"/>
      <c r="F81" s="323"/>
      <c r="G81" s="324"/>
      <c r="H81" s="325"/>
      <c r="I81" s="1032" t="s">
        <v>64</v>
      </c>
      <c r="J81" s="1033"/>
      <c r="K81" s="1033"/>
      <c r="L81" s="1033"/>
      <c r="M81" s="1033"/>
      <c r="N81" s="329">
        <f>COUNTIF($E$5:$E$74,"=1")</f>
        <v>0</v>
      </c>
      <c r="O81" s="327">
        <f>COUNTIF($E$5:$E$74,"=2")</f>
        <v>0</v>
      </c>
      <c r="P81" s="327">
        <f>COUNTIF($E$5:$E$74,"=3")</f>
        <v>0</v>
      </c>
      <c r="Q81" s="329">
        <f>COUNTIF($E$5:$E$74,"=4")</f>
        <v>0</v>
      </c>
      <c r="R81" s="189"/>
      <c r="S81" s="189"/>
      <c r="T81" s="189"/>
      <c r="U81" s="189"/>
      <c r="V81" s="189"/>
      <c r="W81" s="328">
        <v>0</v>
      </c>
      <c r="X81" s="189"/>
      <c r="Y81" s="189"/>
      <c r="Z81" s="189"/>
    </row>
    <row r="82" spans="1:26" ht="16.5" thickBot="1">
      <c r="A82" s="318"/>
      <c r="B82" s="318"/>
      <c r="C82" s="323"/>
      <c r="D82" s="323"/>
      <c r="E82" s="323"/>
      <c r="F82" s="323"/>
      <c r="G82" s="324"/>
      <c r="H82" s="325"/>
      <c r="I82" s="1032" t="s">
        <v>44</v>
      </c>
      <c r="J82" s="1033"/>
      <c r="K82" s="1033"/>
      <c r="L82" s="1033"/>
      <c r="M82" s="1033"/>
      <c r="N82" s="329">
        <f>COUNTIF($F$56:$F$74,"=1")</f>
        <v>0</v>
      </c>
      <c r="O82" s="330">
        <f>COUNTIF($F$56:$F$74,"=2")</f>
        <v>0</v>
      </c>
      <c r="P82" s="331">
        <v>1</v>
      </c>
      <c r="Q82" s="410">
        <f>COUNTIF($F$56:$F$74,"=4")</f>
        <v>0</v>
      </c>
      <c r="R82" s="332"/>
      <c r="S82" s="332"/>
      <c r="T82" s="332"/>
      <c r="U82" s="333"/>
      <c r="V82" s="333"/>
      <c r="W82" s="328">
        <v>0</v>
      </c>
      <c r="X82" s="332"/>
      <c r="Y82" s="332"/>
      <c r="Z82" s="332"/>
    </row>
    <row r="83" spans="1:26" ht="16.5" thickBot="1">
      <c r="A83" s="334"/>
      <c r="B83" s="334"/>
      <c r="C83" s="334"/>
      <c r="D83" s="334"/>
      <c r="E83" s="334"/>
      <c r="F83" s="334"/>
      <c r="G83" s="334"/>
      <c r="H83" s="334"/>
      <c r="I83" s="334"/>
      <c r="J83" s="1034" t="s">
        <v>146</v>
      </c>
      <c r="K83" s="1035"/>
      <c r="L83" s="1035"/>
      <c r="M83" s="1036"/>
      <c r="N83" s="335">
        <v>1</v>
      </c>
      <c r="O83" s="336" t="s">
        <v>142</v>
      </c>
      <c r="P83" s="295" t="s">
        <v>143</v>
      </c>
      <c r="Q83" s="411">
        <v>3</v>
      </c>
      <c r="R83" s="332"/>
      <c r="S83" s="332"/>
      <c r="T83" s="332"/>
      <c r="U83" s="332"/>
      <c r="V83" s="332"/>
      <c r="W83" s="600">
        <v>4</v>
      </c>
      <c r="X83" s="332"/>
      <c r="Y83" s="332"/>
      <c r="Z83" s="332"/>
    </row>
    <row r="84" spans="1:26" ht="15.75">
      <c r="A84" s="318"/>
      <c r="B84" s="318"/>
      <c r="C84" s="323"/>
      <c r="D84" s="323"/>
      <c r="E84" s="323"/>
      <c r="F84" s="323"/>
      <c r="G84" s="324"/>
      <c r="H84" s="325"/>
      <c r="I84" s="325"/>
      <c r="J84" s="337"/>
      <c r="K84" s="338"/>
      <c r="L84" s="338"/>
      <c r="M84" s="338"/>
      <c r="N84" s="339"/>
      <c r="O84" s="340"/>
      <c r="P84" s="340"/>
      <c r="Q84" s="319"/>
      <c r="R84" s="184"/>
      <c r="S84" s="184"/>
      <c r="T84" s="184"/>
      <c r="U84" s="184"/>
      <c r="V84" s="184"/>
      <c r="W84" s="184"/>
      <c r="X84" s="184"/>
      <c r="Y84" s="184"/>
      <c r="Z84" s="184"/>
    </row>
    <row r="85" spans="1:26" ht="18.75">
      <c r="A85" s="341"/>
      <c r="B85" s="318" t="s">
        <v>74</v>
      </c>
      <c r="C85" s="323"/>
      <c r="D85" s="1037"/>
      <c r="E85" s="1037"/>
      <c r="F85" s="1119"/>
      <c r="G85" s="1119"/>
      <c r="H85" s="325"/>
      <c r="I85" s="1039" t="s">
        <v>75</v>
      </c>
      <c r="J85" s="1120"/>
      <c r="K85" s="1120"/>
      <c r="L85" s="1120"/>
      <c r="M85" s="184"/>
      <c r="N85" s="184"/>
      <c r="O85" s="184"/>
      <c r="P85" s="184"/>
      <c r="Q85" s="184"/>
      <c r="R85" s="276"/>
      <c r="S85" s="276"/>
      <c r="T85" s="276"/>
      <c r="U85" s="276"/>
      <c r="V85" s="276"/>
      <c r="W85" s="276"/>
      <c r="X85" s="276"/>
      <c r="Y85" s="276"/>
      <c r="Z85" s="276"/>
    </row>
    <row r="86" spans="1:26" ht="15.75">
      <c r="A86" s="183"/>
      <c r="B86" s="318"/>
      <c r="C86" s="323"/>
      <c r="D86" s="323"/>
      <c r="E86" s="323"/>
      <c r="F86" s="323"/>
      <c r="G86" s="324"/>
      <c r="H86" s="325"/>
      <c r="I86" s="325"/>
      <c r="J86" s="337"/>
      <c r="K86" s="338"/>
      <c r="L86" s="338"/>
      <c r="M86" s="184"/>
      <c r="N86" s="184"/>
      <c r="O86" s="184"/>
      <c r="P86" s="184"/>
      <c r="Q86" s="184"/>
      <c r="R86" s="276"/>
      <c r="S86" s="276"/>
      <c r="T86" s="276"/>
      <c r="U86" s="276"/>
      <c r="V86" s="276"/>
      <c r="W86" s="276"/>
      <c r="X86" s="276"/>
      <c r="Y86" s="276"/>
      <c r="Z86" s="276"/>
    </row>
    <row r="87" spans="1:26" ht="15.75">
      <c r="A87" s="183"/>
      <c r="B87" s="318" t="s">
        <v>196</v>
      </c>
      <c r="C87" s="323"/>
      <c r="D87" s="1037"/>
      <c r="E87" s="1037"/>
      <c r="F87" s="1119"/>
      <c r="G87" s="1119"/>
      <c r="H87" s="325"/>
      <c r="I87" s="1039" t="s">
        <v>76</v>
      </c>
      <c r="J87" s="1120"/>
      <c r="K87" s="1120"/>
      <c r="L87" s="1120"/>
      <c r="M87" s="184"/>
      <c r="N87" s="184"/>
      <c r="O87" s="184"/>
      <c r="P87" s="184"/>
      <c r="Q87" s="184"/>
      <c r="R87" s="276"/>
      <c r="S87" s="276"/>
      <c r="T87" s="276"/>
      <c r="U87" s="276"/>
      <c r="V87" s="276"/>
      <c r="W87" s="276"/>
      <c r="X87" s="276"/>
      <c r="Y87" s="276"/>
      <c r="Z87" s="276"/>
    </row>
    <row r="88" spans="17:23" ht="12.75">
      <c r="Q88" s="590"/>
      <c r="R88" s="590"/>
      <c r="S88" s="590"/>
      <c r="T88" s="590"/>
      <c r="U88" s="590"/>
      <c r="V88" s="590"/>
      <c r="W88" s="590"/>
    </row>
    <row r="89" spans="17:23" ht="12.75">
      <c r="Q89" s="590"/>
      <c r="R89" s="590"/>
      <c r="S89" s="590"/>
      <c r="T89" s="590"/>
      <c r="U89" s="590"/>
      <c r="V89" s="590"/>
      <c r="W89" s="590"/>
    </row>
    <row r="90" spans="17:23" ht="12.75">
      <c r="Q90" s="590"/>
      <c r="R90" s="590"/>
      <c r="S90" s="590"/>
      <c r="T90" s="590"/>
      <c r="U90" s="590"/>
      <c r="V90" s="590"/>
      <c r="W90" s="590"/>
    </row>
    <row r="91" spans="17:23" ht="12.75">
      <c r="Q91" s="590"/>
      <c r="R91" s="590"/>
      <c r="S91" s="590"/>
      <c r="T91" s="590"/>
      <c r="U91" s="590"/>
      <c r="V91" s="590"/>
      <c r="W91" s="590"/>
    </row>
    <row r="92" spans="17:23" ht="12.75">
      <c r="Q92" s="590"/>
      <c r="R92" s="590"/>
      <c r="S92" s="590"/>
      <c r="T92" s="590"/>
      <c r="U92" s="590"/>
      <c r="V92" s="590"/>
      <c r="W92" s="590"/>
    </row>
  </sheetData>
  <sheetProtection/>
  <mergeCells count="48">
    <mergeCell ref="N5:P5"/>
    <mergeCell ref="A11:W11"/>
    <mergeCell ref="H3:M3"/>
    <mergeCell ref="A18:B18"/>
    <mergeCell ref="I5:I8"/>
    <mergeCell ref="J5:J8"/>
    <mergeCell ref="K5:K8"/>
    <mergeCell ref="L5:L8"/>
    <mergeCell ref="A3:A8"/>
    <mergeCell ref="B3:B8"/>
    <mergeCell ref="C3:D4"/>
    <mergeCell ref="E3:E8"/>
    <mergeCell ref="C26:F26"/>
    <mergeCell ref="H4:H8"/>
    <mergeCell ref="I4:L4"/>
    <mergeCell ref="M4:M8"/>
    <mergeCell ref="C5:C8"/>
    <mergeCell ref="D5:D8"/>
    <mergeCell ref="F3:F8"/>
    <mergeCell ref="G3:G8"/>
    <mergeCell ref="A20:W20"/>
    <mergeCell ref="A19:W19"/>
    <mergeCell ref="A54:W54"/>
    <mergeCell ref="A46:B46"/>
    <mergeCell ref="A47:W47"/>
    <mergeCell ref="A48:W48"/>
    <mergeCell ref="A53:W53"/>
    <mergeCell ref="A27:W27"/>
    <mergeCell ref="A35:B35"/>
    <mergeCell ref="A34:W34"/>
    <mergeCell ref="A36:W36"/>
    <mergeCell ref="A76:B76"/>
    <mergeCell ref="I79:M79"/>
    <mergeCell ref="I80:M80"/>
    <mergeCell ref="I81:M81"/>
    <mergeCell ref="I82:M82"/>
    <mergeCell ref="A62:W62"/>
    <mergeCell ref="A70:W70"/>
    <mergeCell ref="J83:M83"/>
    <mergeCell ref="D85:G85"/>
    <mergeCell ref="I85:L85"/>
    <mergeCell ref="D87:G87"/>
    <mergeCell ref="I87:L87"/>
    <mergeCell ref="A2:W2"/>
    <mergeCell ref="N3:W4"/>
    <mergeCell ref="Q5:W5"/>
    <mergeCell ref="N7:W7"/>
    <mergeCell ref="A10:W10"/>
  </mergeCells>
  <printOptions/>
  <pageMargins left="0.31496062992125984" right="0" top="0.5511811023622047" bottom="0.35433070866141736" header="0.31496062992125984" footer="0.31496062992125984"/>
  <pageSetup fitToHeight="5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zoomScale="90" zoomScaleNormal="90" zoomScalePageLayoutView="0" workbookViewId="0" topLeftCell="A10">
      <selection activeCell="A2" sqref="A2:W2"/>
    </sheetView>
  </sheetViews>
  <sheetFormatPr defaultColWidth="9.00390625" defaultRowHeight="12.75"/>
  <cols>
    <col min="1" max="1" width="9.375" style="655" customWidth="1"/>
    <col min="2" max="2" width="32.75390625" style="655" customWidth="1"/>
    <col min="3" max="3" width="9.75390625" style="655" customWidth="1"/>
    <col min="4" max="4" width="9.25390625" style="655" customWidth="1"/>
    <col min="5" max="5" width="6.75390625" style="655" customWidth="1"/>
    <col min="6" max="6" width="5.75390625" style="655" customWidth="1"/>
    <col min="7" max="8" width="7.75390625" style="655" hidden="1" customWidth="1"/>
    <col min="9" max="9" width="6.625" style="655" customWidth="1"/>
    <col min="10" max="10" width="6.375" style="655" customWidth="1"/>
    <col min="11" max="12" width="6.25390625" style="655" customWidth="1"/>
    <col min="13" max="13" width="7.625" style="655" hidden="1" customWidth="1"/>
    <col min="14" max="14" width="10.375" style="713" customWidth="1"/>
    <col min="15" max="15" width="7.25390625" style="655" hidden="1" customWidth="1"/>
    <col min="16" max="16" width="6.25390625" style="655" hidden="1" customWidth="1"/>
    <col min="17" max="17" width="7.25390625" style="657" hidden="1" customWidth="1"/>
    <col min="18" max="21" width="0" style="655" hidden="1" customWidth="1"/>
    <col min="22" max="22" width="0.2421875" style="655" hidden="1" customWidth="1"/>
    <col min="23" max="23" width="8.375" style="655" hidden="1" customWidth="1"/>
    <col min="24" max="24" width="12.125" style="590" hidden="1" customWidth="1"/>
    <col min="25" max="25" width="15.875" style="0" hidden="1" customWidth="1"/>
    <col min="26" max="26" width="9.25390625" style="0" hidden="1" customWidth="1"/>
    <col min="27" max="27" width="9.625" style="0" hidden="1" customWidth="1"/>
    <col min="28" max="28" width="16.125" style="0" customWidth="1"/>
  </cols>
  <sheetData>
    <row r="1" spans="1:26" ht="16.5" thickBot="1">
      <c r="A1" s="183"/>
      <c r="B1" s="184"/>
      <c r="C1" s="185"/>
      <c r="D1" s="186"/>
      <c r="E1" s="186"/>
      <c r="F1" s="185"/>
      <c r="G1" s="185"/>
      <c r="H1" s="185"/>
      <c r="I1" s="184"/>
      <c r="J1" s="184"/>
      <c r="K1" s="184"/>
      <c r="L1" s="184"/>
      <c r="M1" s="184"/>
      <c r="N1" s="699"/>
      <c r="O1" s="184"/>
      <c r="P1" s="184"/>
      <c r="Q1" s="187"/>
      <c r="R1" s="188"/>
      <c r="S1" s="188"/>
      <c r="T1" s="188"/>
      <c r="U1" s="188"/>
      <c r="V1" s="188"/>
      <c r="W1" s="188"/>
      <c r="X1" s="188"/>
      <c r="Y1" s="188"/>
      <c r="Z1" s="184"/>
    </row>
    <row r="2" spans="1:28" ht="15.75" customHeight="1" thickBot="1">
      <c r="A2" s="1097" t="s">
        <v>234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9"/>
      <c r="O2" s="1099"/>
      <c r="P2" s="1099"/>
      <c r="Q2" s="1099"/>
      <c r="R2" s="1099"/>
      <c r="S2" s="1099"/>
      <c r="T2" s="1099"/>
      <c r="U2" s="1099"/>
      <c r="V2" s="1099"/>
      <c r="W2" s="1100"/>
      <c r="X2" s="574"/>
      <c r="Y2" s="189"/>
      <c r="Z2" s="189"/>
      <c r="AB2" s="1137" t="s">
        <v>232</v>
      </c>
    </row>
    <row r="3" spans="1:28" ht="15" customHeight="1">
      <c r="A3" s="1101" t="s">
        <v>33</v>
      </c>
      <c r="B3" s="1103" t="s">
        <v>30</v>
      </c>
      <c r="C3" s="1106" t="s">
        <v>141</v>
      </c>
      <c r="D3" s="1107"/>
      <c r="E3" s="1108" t="s">
        <v>63</v>
      </c>
      <c r="F3" s="1110" t="s">
        <v>37</v>
      </c>
      <c r="G3" s="1112" t="s">
        <v>34</v>
      </c>
      <c r="H3" s="1114" t="s">
        <v>23</v>
      </c>
      <c r="I3" s="1115"/>
      <c r="J3" s="1115"/>
      <c r="K3" s="1115"/>
      <c r="L3" s="1115"/>
      <c r="M3" s="1115"/>
      <c r="N3" s="1116"/>
      <c r="O3" s="1116"/>
      <c r="P3" s="1116"/>
      <c r="Q3" s="1116"/>
      <c r="R3" s="1116"/>
      <c r="S3" s="1116"/>
      <c r="T3" s="1116"/>
      <c r="U3" s="1116"/>
      <c r="V3" s="1116"/>
      <c r="W3" s="1116"/>
      <c r="X3" s="562"/>
      <c r="Y3" s="189"/>
      <c r="Z3" s="189"/>
      <c r="AB3" s="1137"/>
    </row>
    <row r="4" spans="1:28" ht="16.5" thickBot="1">
      <c r="A4" s="1101"/>
      <c r="B4" s="1104"/>
      <c r="C4" s="1106"/>
      <c r="D4" s="1107"/>
      <c r="E4" s="1108"/>
      <c r="F4" s="1110"/>
      <c r="G4" s="1112"/>
      <c r="H4" s="1118" t="s">
        <v>24</v>
      </c>
      <c r="I4" s="1086" t="s">
        <v>25</v>
      </c>
      <c r="J4" s="1087"/>
      <c r="K4" s="1087"/>
      <c r="L4" s="1087"/>
      <c r="M4" s="1088" t="s">
        <v>26</v>
      </c>
      <c r="N4" s="1117"/>
      <c r="O4" s="1117"/>
      <c r="P4" s="1117"/>
      <c r="Q4" s="1117"/>
      <c r="R4" s="1117"/>
      <c r="S4" s="1117"/>
      <c r="T4" s="1117"/>
      <c r="U4" s="1117"/>
      <c r="V4" s="1117"/>
      <c r="W4" s="1117"/>
      <c r="X4" s="562"/>
      <c r="Y4" s="189"/>
      <c r="Z4" s="189"/>
      <c r="AB4" s="1137"/>
    </row>
    <row r="5" spans="1:28" ht="16.5" thickBot="1">
      <c r="A5" s="1101"/>
      <c r="B5" s="1104"/>
      <c r="C5" s="1091" t="s">
        <v>36</v>
      </c>
      <c r="D5" s="1093" t="s">
        <v>38</v>
      </c>
      <c r="E5" s="1108"/>
      <c r="F5" s="1110"/>
      <c r="G5" s="1112"/>
      <c r="H5" s="1108"/>
      <c r="I5" s="1095" t="s">
        <v>21</v>
      </c>
      <c r="J5" s="1091" t="s">
        <v>27</v>
      </c>
      <c r="K5" s="1091" t="s">
        <v>28</v>
      </c>
      <c r="L5" s="1091" t="s">
        <v>29</v>
      </c>
      <c r="M5" s="1089"/>
      <c r="N5" s="1076" t="s">
        <v>53</v>
      </c>
      <c r="O5" s="1077"/>
      <c r="P5" s="1078"/>
      <c r="Q5" s="1079" t="s">
        <v>54</v>
      </c>
      <c r="R5" s="1079"/>
      <c r="S5" s="1079"/>
      <c r="T5" s="1079"/>
      <c r="U5" s="1079"/>
      <c r="V5" s="1079"/>
      <c r="W5" s="1080"/>
      <c r="X5" s="561"/>
      <c r="Y5" s="189"/>
      <c r="Z5" s="189"/>
      <c r="AB5" s="1137"/>
    </row>
    <row r="6" spans="1:28" ht="15.75">
      <c r="A6" s="1101"/>
      <c r="B6" s="1104"/>
      <c r="C6" s="1091"/>
      <c r="D6" s="1093"/>
      <c r="E6" s="1108"/>
      <c r="F6" s="1110"/>
      <c r="G6" s="1112"/>
      <c r="H6" s="1108"/>
      <c r="I6" s="1095"/>
      <c r="J6" s="1091"/>
      <c r="K6" s="1091"/>
      <c r="L6" s="1091"/>
      <c r="M6" s="1089"/>
      <c r="N6" s="700">
        <v>1</v>
      </c>
      <c r="O6" s="192" t="s">
        <v>142</v>
      </c>
      <c r="P6" s="193" t="s">
        <v>143</v>
      </c>
      <c r="Q6" s="392">
        <v>3</v>
      </c>
      <c r="R6" s="189"/>
      <c r="S6" s="189"/>
      <c r="T6" s="189"/>
      <c r="U6" s="189"/>
      <c r="V6" s="189"/>
      <c r="W6" s="342">
        <v>4</v>
      </c>
      <c r="X6" s="561"/>
      <c r="Y6" s="191">
        <v>1</v>
      </c>
      <c r="Z6" s="192" t="s">
        <v>142</v>
      </c>
      <c r="AA6" s="193" t="s">
        <v>143</v>
      </c>
      <c r="AB6" s="1137"/>
    </row>
    <row r="7" spans="1:28" ht="15.75">
      <c r="A7" s="1101"/>
      <c r="B7" s="1104"/>
      <c r="C7" s="1091"/>
      <c r="D7" s="1093"/>
      <c r="E7" s="1108"/>
      <c r="F7" s="1110"/>
      <c r="G7" s="1112"/>
      <c r="H7" s="1108"/>
      <c r="I7" s="1095"/>
      <c r="J7" s="1091"/>
      <c r="K7" s="1091"/>
      <c r="L7" s="1091"/>
      <c r="M7" s="1089"/>
      <c r="N7" s="1081"/>
      <c r="O7" s="1082"/>
      <c r="P7" s="1082"/>
      <c r="Q7" s="1082"/>
      <c r="R7" s="1082"/>
      <c r="S7" s="1082"/>
      <c r="T7" s="1082"/>
      <c r="U7" s="1082"/>
      <c r="V7" s="1082"/>
      <c r="W7" s="1083"/>
      <c r="X7" s="561"/>
      <c r="Y7" s="189"/>
      <c r="Z7" s="189"/>
      <c r="AB7" s="1137"/>
    </row>
    <row r="8" spans="1:28" ht="16.5" thickBot="1">
      <c r="A8" s="1102"/>
      <c r="B8" s="1105"/>
      <c r="C8" s="1092"/>
      <c r="D8" s="1094"/>
      <c r="E8" s="1109"/>
      <c r="F8" s="1111"/>
      <c r="G8" s="1113"/>
      <c r="H8" s="1109"/>
      <c r="I8" s="1096"/>
      <c r="J8" s="1092"/>
      <c r="K8" s="1092"/>
      <c r="L8" s="1092"/>
      <c r="M8" s="1090"/>
      <c r="N8" s="701"/>
      <c r="O8" s="195">
        <v>9</v>
      </c>
      <c r="P8" s="196">
        <v>9</v>
      </c>
      <c r="Q8" s="393">
        <v>15</v>
      </c>
      <c r="R8" s="189"/>
      <c r="S8" s="189"/>
      <c r="T8" s="189"/>
      <c r="U8" s="189"/>
      <c r="V8" s="189"/>
      <c r="W8" s="190">
        <v>22</v>
      </c>
      <c r="X8" s="561"/>
      <c r="Y8" s="189"/>
      <c r="Z8" s="189"/>
      <c r="AB8" s="1137"/>
    </row>
    <row r="9" spans="1:28" ht="15" customHeight="1">
      <c r="A9" s="353" t="s">
        <v>103</v>
      </c>
      <c r="B9" s="354" t="s">
        <v>163</v>
      </c>
      <c r="C9" s="355">
        <v>1</v>
      </c>
      <c r="D9" s="162"/>
      <c r="E9" s="162"/>
      <c r="F9" s="356"/>
      <c r="G9" s="357">
        <v>1.5</v>
      </c>
      <c r="H9" s="358">
        <f>G9*30</f>
        <v>45</v>
      </c>
      <c r="I9" s="359">
        <f>SUM(J9:L9)</f>
        <v>15</v>
      </c>
      <c r="J9" s="360">
        <v>15</v>
      </c>
      <c r="K9" s="162"/>
      <c r="L9" s="162"/>
      <c r="M9" s="361">
        <f>H9-I9</f>
        <v>30</v>
      </c>
      <c r="N9" s="702">
        <v>1</v>
      </c>
      <c r="O9" s="162"/>
      <c r="P9" s="361"/>
      <c r="Q9" s="395"/>
      <c r="R9" s="347"/>
      <c r="S9" s="347"/>
      <c r="T9" s="347"/>
      <c r="U9" s="347"/>
      <c r="V9" s="347"/>
      <c r="W9" s="626"/>
      <c r="X9" s="576"/>
      <c r="Y9" s="189" t="str">
        <f aca="true" t="shared" si="0" ref="Y9:AA22">IF(N9&lt;&gt;"","так","")</f>
        <v>так</v>
      </c>
      <c r="Z9" s="189">
        <f t="shared" si="0"/>
      </c>
      <c r="AA9" s="189">
        <f t="shared" si="0"/>
      </c>
      <c r="AB9" s="516"/>
    </row>
    <row r="10" spans="1:28" ht="15" customHeight="1">
      <c r="A10" s="362" t="s">
        <v>104</v>
      </c>
      <c r="B10" s="354" t="s">
        <v>164</v>
      </c>
      <c r="C10" s="355"/>
      <c r="D10" s="363">
        <v>1</v>
      </c>
      <c r="E10" s="364"/>
      <c r="F10" s="365"/>
      <c r="G10" s="357">
        <v>1.5</v>
      </c>
      <c r="H10" s="358">
        <f>G10*30</f>
        <v>45</v>
      </c>
      <c r="I10" s="359">
        <f>SUM(J10:L10)</f>
        <v>15</v>
      </c>
      <c r="J10" s="162">
        <v>5</v>
      </c>
      <c r="K10" s="162"/>
      <c r="L10" s="162">
        <v>10</v>
      </c>
      <c r="M10" s="361">
        <f>H10-I10</f>
        <v>30</v>
      </c>
      <c r="N10" s="702">
        <v>1</v>
      </c>
      <c r="O10" s="162"/>
      <c r="P10" s="361"/>
      <c r="Q10" s="395"/>
      <c r="R10" s="347"/>
      <c r="S10" s="347"/>
      <c r="T10" s="347"/>
      <c r="U10" s="347"/>
      <c r="V10" s="347"/>
      <c r="W10" s="626"/>
      <c r="X10" s="576"/>
      <c r="Y10" s="189" t="str">
        <f t="shared" si="0"/>
        <v>так</v>
      </c>
      <c r="Z10" s="189">
        <f t="shared" si="0"/>
      </c>
      <c r="AA10" s="189">
        <f t="shared" si="0"/>
      </c>
      <c r="AB10" s="516"/>
    </row>
    <row r="11" spans="1:28" ht="17.25" customHeight="1" hidden="1">
      <c r="A11" s="376" t="s">
        <v>77</v>
      </c>
      <c r="B11" s="377"/>
      <c r="C11" s="377"/>
      <c r="D11" s="377"/>
      <c r="E11" s="377"/>
      <c r="F11" s="377"/>
      <c r="G11" s="377"/>
      <c r="H11" s="552"/>
      <c r="I11" s="552"/>
      <c r="J11" s="552"/>
      <c r="K11" s="377"/>
      <c r="L11" s="377"/>
      <c r="M11" s="377"/>
      <c r="N11" s="702"/>
      <c r="O11" s="377"/>
      <c r="P11" s="377"/>
      <c r="Q11" s="397"/>
      <c r="R11" s="350"/>
      <c r="S11" s="350"/>
      <c r="T11" s="350"/>
      <c r="U11" s="350"/>
      <c r="V11" s="350"/>
      <c r="W11" s="627"/>
      <c r="X11" s="577"/>
      <c r="Y11" s="189">
        <f t="shared" si="0"/>
      </c>
      <c r="Z11" s="189">
        <f t="shared" si="0"/>
      </c>
      <c r="AA11" s="189">
        <f t="shared" si="0"/>
      </c>
      <c r="AB11" s="516"/>
    </row>
    <row r="12" spans="1:28" s="633" customFormat="1" ht="36" customHeight="1">
      <c r="A12" s="389" t="s">
        <v>167</v>
      </c>
      <c r="B12" s="390" t="s">
        <v>168</v>
      </c>
      <c r="C12" s="378"/>
      <c r="D12" s="379">
        <v>1</v>
      </c>
      <c r="E12" s="379"/>
      <c r="F12" s="380"/>
      <c r="G12" s="381">
        <v>3</v>
      </c>
      <c r="H12" s="553">
        <f>G12*30</f>
        <v>90</v>
      </c>
      <c r="I12" s="554">
        <f>SUM(J12:L12)</f>
        <v>30</v>
      </c>
      <c r="J12" s="555">
        <v>20</v>
      </c>
      <c r="K12" s="379"/>
      <c r="L12" s="379">
        <v>10</v>
      </c>
      <c r="M12" s="380">
        <f>H12-I12</f>
        <v>60</v>
      </c>
      <c r="N12" s="702">
        <v>2</v>
      </c>
      <c r="O12" s="383"/>
      <c r="P12" s="384"/>
      <c r="Q12" s="398"/>
      <c r="R12" s="349"/>
      <c r="S12" s="349"/>
      <c r="T12" s="349"/>
      <c r="U12" s="349"/>
      <c r="V12" s="349"/>
      <c r="W12" s="643"/>
      <c r="X12" s="634"/>
      <c r="Y12" s="189" t="str">
        <f t="shared" si="0"/>
        <v>так</v>
      </c>
      <c r="Z12" s="189">
        <f t="shared" si="0"/>
      </c>
      <c r="AA12" s="189">
        <f t="shared" si="0"/>
      </c>
      <c r="AB12" s="665"/>
    </row>
    <row r="13" spans="1:28" ht="32.25" thickBot="1">
      <c r="A13" s="205" t="s">
        <v>78</v>
      </c>
      <c r="B13" s="206" t="s">
        <v>111</v>
      </c>
      <c r="C13" s="428"/>
      <c r="D13" s="429">
        <v>1</v>
      </c>
      <c r="E13" s="430"/>
      <c r="F13" s="431"/>
      <c r="G13" s="432">
        <v>3</v>
      </c>
      <c r="H13" s="433">
        <f>G13*30</f>
        <v>90</v>
      </c>
      <c r="I13" s="434">
        <f>SUM(J13:L13)</f>
        <v>30</v>
      </c>
      <c r="J13" s="434"/>
      <c r="K13" s="434"/>
      <c r="L13" s="434">
        <v>30</v>
      </c>
      <c r="M13" s="435">
        <f>H13-I13</f>
        <v>60</v>
      </c>
      <c r="N13" s="703">
        <v>2</v>
      </c>
      <c r="O13" s="208"/>
      <c r="P13" s="210"/>
      <c r="Q13" s="211"/>
      <c r="R13" s="202"/>
      <c r="S13" s="212">
        <f>I13/H13</f>
        <v>0.3333333333333333</v>
      </c>
      <c r="T13" s="202"/>
      <c r="U13" s="644"/>
      <c r="V13" s="511"/>
      <c r="W13" s="646"/>
      <c r="X13" s="584"/>
      <c r="Y13" s="189" t="str">
        <f t="shared" si="0"/>
        <v>так</v>
      </c>
      <c r="Z13" s="189">
        <f t="shared" si="0"/>
      </c>
      <c r="AA13" s="189">
        <f t="shared" si="0"/>
      </c>
      <c r="AB13" s="516"/>
    </row>
    <row r="14" spans="1:28" ht="19.5" thickBot="1">
      <c r="A14" s="480"/>
      <c r="B14" s="481" t="s">
        <v>82</v>
      </c>
      <c r="C14" s="391"/>
      <c r="D14" s="482" t="s">
        <v>144</v>
      </c>
      <c r="E14" s="483"/>
      <c r="F14" s="484"/>
      <c r="G14" s="485"/>
      <c r="H14" s="391"/>
      <c r="I14" s="486">
        <f>J14+K14+L14</f>
        <v>0</v>
      </c>
      <c r="J14" s="487"/>
      <c r="K14" s="487"/>
      <c r="L14" s="487"/>
      <c r="M14" s="488"/>
      <c r="N14" s="704" t="s">
        <v>83</v>
      </c>
      <c r="O14" s="489" t="s">
        <v>83</v>
      </c>
      <c r="P14" s="489" t="s">
        <v>83</v>
      </c>
      <c r="Q14" s="490"/>
      <c r="R14" s="202"/>
      <c r="S14" s="202"/>
      <c r="T14" s="202"/>
      <c r="U14" s="644"/>
      <c r="V14" s="511"/>
      <c r="W14" s="647"/>
      <c r="X14" s="584"/>
      <c r="Y14" s="189" t="str">
        <f t="shared" si="0"/>
        <v>так</v>
      </c>
      <c r="Z14" s="189" t="str">
        <f t="shared" si="0"/>
        <v>так</v>
      </c>
      <c r="AA14" s="189" t="str">
        <f t="shared" si="0"/>
        <v>так</v>
      </c>
      <c r="AB14" s="516"/>
    </row>
    <row r="15" spans="1:28" ht="18" customHeight="1" thickBot="1">
      <c r="A15" s="1071" t="s">
        <v>84</v>
      </c>
      <c r="B15" s="1072"/>
      <c r="C15" s="1072"/>
      <c r="D15" s="1072"/>
      <c r="E15" s="1072"/>
      <c r="F15" s="1072"/>
      <c r="G15" s="1072"/>
      <c r="H15" s="1072"/>
      <c r="I15" s="1072"/>
      <c r="J15" s="1072"/>
      <c r="K15" s="1072"/>
      <c r="L15" s="1072"/>
      <c r="M15" s="1072"/>
      <c r="N15" s="1072"/>
      <c r="O15" s="1072"/>
      <c r="P15" s="1072"/>
      <c r="Q15" s="1072"/>
      <c r="R15" s="1072"/>
      <c r="S15" s="1072"/>
      <c r="T15" s="1072"/>
      <c r="U15" s="1072"/>
      <c r="V15" s="1072"/>
      <c r="W15" s="1073"/>
      <c r="X15" s="581"/>
      <c r="Y15" s="189">
        <f t="shared" si="0"/>
      </c>
      <c r="Z15" s="189">
        <f t="shared" si="0"/>
      </c>
      <c r="AA15" s="189">
        <f t="shared" si="0"/>
      </c>
      <c r="AB15" s="516"/>
    </row>
    <row r="16" spans="1:28" s="633" customFormat="1" ht="40.5" customHeight="1">
      <c r="A16" s="235" t="s">
        <v>68</v>
      </c>
      <c r="B16" s="659" t="s">
        <v>222</v>
      </c>
      <c r="C16" s="648">
        <v>1</v>
      </c>
      <c r="D16" s="649"/>
      <c r="E16" s="649"/>
      <c r="F16" s="648"/>
      <c r="G16" s="242">
        <v>5</v>
      </c>
      <c r="H16" s="240">
        <f>G16*30</f>
        <v>150</v>
      </c>
      <c r="I16" s="240">
        <f>SUM(J16:L16)</f>
        <v>60</v>
      </c>
      <c r="J16" s="240">
        <v>30</v>
      </c>
      <c r="K16" s="240">
        <v>30</v>
      </c>
      <c r="L16" s="240"/>
      <c r="M16" s="243">
        <f>H16-I16</f>
        <v>90</v>
      </c>
      <c r="N16" s="705">
        <v>4</v>
      </c>
      <c r="O16" s="242"/>
      <c r="P16" s="242"/>
      <c r="Q16" s="650"/>
      <c r="R16" s="250"/>
      <c r="S16" s="212"/>
      <c r="T16" s="202"/>
      <c r="U16" s="511"/>
      <c r="V16" s="511"/>
      <c r="W16" s="645"/>
      <c r="X16" s="664" t="s">
        <v>228</v>
      </c>
      <c r="Y16" s="189" t="str">
        <f t="shared" si="0"/>
        <v>так</v>
      </c>
      <c r="Z16" s="189">
        <f t="shared" si="0"/>
      </c>
      <c r="AA16" s="189">
        <f t="shared" si="0"/>
      </c>
      <c r="AB16" s="665"/>
    </row>
    <row r="17" spans="1:28" s="633" customFormat="1" ht="48" thickBot="1">
      <c r="A17" s="215" t="s">
        <v>71</v>
      </c>
      <c r="B17" s="258" t="s">
        <v>113</v>
      </c>
      <c r="C17" s="252">
        <v>1</v>
      </c>
      <c r="D17" s="252"/>
      <c r="E17" s="252"/>
      <c r="F17" s="252"/>
      <c r="G17" s="259">
        <v>4.5</v>
      </c>
      <c r="H17" s="252">
        <f>G17*30</f>
        <v>135</v>
      </c>
      <c r="I17" s="252">
        <f>SUM(J17:L17)</f>
        <v>60</v>
      </c>
      <c r="J17" s="252">
        <v>30</v>
      </c>
      <c r="K17" s="252">
        <v>30</v>
      </c>
      <c r="L17" s="252"/>
      <c r="M17" s="252">
        <f>H17-I17</f>
        <v>75</v>
      </c>
      <c r="N17" s="706">
        <v>4</v>
      </c>
      <c r="O17" s="262"/>
      <c r="P17" s="263"/>
      <c r="Q17" s="401"/>
      <c r="R17" s="189"/>
      <c r="S17" s="212"/>
      <c r="T17" s="189"/>
      <c r="U17" s="189"/>
      <c r="V17" s="189"/>
      <c r="W17" s="651"/>
      <c r="X17" s="635"/>
      <c r="Y17" s="189" t="str">
        <f t="shared" si="0"/>
        <v>так</v>
      </c>
      <c r="Z17" s="189">
        <f t="shared" si="0"/>
      </c>
      <c r="AA17" s="189">
        <f t="shared" si="0"/>
      </c>
      <c r="AB17" s="665"/>
    </row>
    <row r="18" spans="1:28" s="633" customFormat="1" ht="33.75" customHeight="1">
      <c r="A18" s="603" t="s">
        <v>178</v>
      </c>
      <c r="B18" s="653" t="s">
        <v>181</v>
      </c>
      <c r="C18" s="527"/>
      <c r="D18" s="528">
        <v>1</v>
      </c>
      <c r="E18" s="527"/>
      <c r="F18" s="527"/>
      <c r="G18" s="529">
        <v>5</v>
      </c>
      <c r="H18" s="528">
        <f>G18*30</f>
        <v>150</v>
      </c>
      <c r="I18" s="528">
        <f>J18+L18+K18</f>
        <v>45</v>
      </c>
      <c r="J18" s="528">
        <v>15</v>
      </c>
      <c r="K18" s="528"/>
      <c r="L18" s="528">
        <v>30</v>
      </c>
      <c r="M18" s="528">
        <f>H18-I18</f>
        <v>105</v>
      </c>
      <c r="N18" s="707">
        <v>3</v>
      </c>
      <c r="O18" s="530"/>
      <c r="P18" s="530"/>
      <c r="Q18" s="266"/>
      <c r="R18" s="202"/>
      <c r="S18" s="202"/>
      <c r="T18" s="202"/>
      <c r="U18" s="511"/>
      <c r="V18" s="511"/>
      <c r="W18" s="645"/>
      <c r="X18" s="635"/>
      <c r="Y18" s="189" t="str">
        <f t="shared" si="0"/>
        <v>так</v>
      </c>
      <c r="Z18" s="189">
        <f t="shared" si="0"/>
      </c>
      <c r="AA18" s="189">
        <f t="shared" si="0"/>
      </c>
      <c r="AB18" s="665"/>
    </row>
    <row r="19" spans="1:28" ht="18" customHeight="1" hidden="1" thickBot="1">
      <c r="A19" s="1134" t="s">
        <v>159</v>
      </c>
      <c r="B19" s="1135"/>
      <c r="C19" s="1135"/>
      <c r="D19" s="1135"/>
      <c r="E19" s="1135"/>
      <c r="F19" s="1135"/>
      <c r="G19" s="1135"/>
      <c r="H19" s="1135"/>
      <c r="I19" s="1135"/>
      <c r="J19" s="1135"/>
      <c r="K19" s="1135"/>
      <c r="L19" s="1135"/>
      <c r="M19" s="1135"/>
      <c r="N19" s="1135"/>
      <c r="O19" s="1135"/>
      <c r="P19" s="1135"/>
      <c r="Q19" s="1135"/>
      <c r="R19" s="1135"/>
      <c r="S19" s="1135"/>
      <c r="T19" s="1135"/>
      <c r="U19" s="1135"/>
      <c r="V19" s="1135"/>
      <c r="W19" s="1136"/>
      <c r="X19" s="587"/>
      <c r="Y19" s="189">
        <f t="shared" si="0"/>
      </c>
      <c r="Z19" s="189">
        <f t="shared" si="0"/>
      </c>
      <c r="AA19" s="189">
        <f t="shared" si="0"/>
      </c>
      <c r="AB19" s="516"/>
    </row>
    <row r="20" spans="1:30" s="633" customFormat="1" ht="39" customHeight="1">
      <c r="A20" s="235" t="s">
        <v>212</v>
      </c>
      <c r="B20" s="264" t="s">
        <v>197</v>
      </c>
      <c r="C20" s="304">
        <v>1</v>
      </c>
      <c r="D20" s="305"/>
      <c r="E20" s="305"/>
      <c r="F20" s="304"/>
      <c r="G20" s="231">
        <v>5</v>
      </c>
      <c r="H20" s="240">
        <f>G20*30</f>
        <v>150</v>
      </c>
      <c r="I20" s="236">
        <f>SUM(J20:L20)</f>
        <v>45</v>
      </c>
      <c r="J20" s="236">
        <v>30</v>
      </c>
      <c r="K20" s="236">
        <v>15</v>
      </c>
      <c r="L20" s="236"/>
      <c r="M20" s="254">
        <f>H20-I20</f>
        <v>105</v>
      </c>
      <c r="N20" s="708">
        <v>3</v>
      </c>
      <c r="O20" s="231"/>
      <c r="P20" s="231"/>
      <c r="Q20" s="344"/>
      <c r="R20" s="189"/>
      <c r="S20" s="212">
        <f>I20/H20</f>
        <v>0.3</v>
      </c>
      <c r="T20" s="189"/>
      <c r="U20" s="189"/>
      <c r="V20" s="189"/>
      <c r="W20" s="651"/>
      <c r="X20" s="635"/>
      <c r="Y20" s="189" t="str">
        <f t="shared" si="0"/>
        <v>так</v>
      </c>
      <c r="Z20" s="189">
        <f t="shared" si="0"/>
      </c>
      <c r="AA20" s="189">
        <f t="shared" si="0"/>
      </c>
      <c r="AB20" s="666"/>
      <c r="AC20" s="639"/>
      <c r="AD20" s="639"/>
    </row>
    <row r="21" spans="1:30" ht="18" customHeight="1" hidden="1" thickBot="1">
      <c r="A21" s="1134" t="s">
        <v>187</v>
      </c>
      <c r="B21" s="1135"/>
      <c r="C21" s="1135"/>
      <c r="D21" s="1135"/>
      <c r="E21" s="1135"/>
      <c r="F21" s="1135"/>
      <c r="G21" s="1135"/>
      <c r="H21" s="1135"/>
      <c r="I21" s="1135"/>
      <c r="J21" s="1135"/>
      <c r="K21" s="1135"/>
      <c r="L21" s="1135"/>
      <c r="M21" s="1135"/>
      <c r="N21" s="1135"/>
      <c r="O21" s="1135"/>
      <c r="P21" s="1135"/>
      <c r="Q21" s="1135"/>
      <c r="R21" s="1135"/>
      <c r="S21" s="1135"/>
      <c r="T21" s="1135"/>
      <c r="U21" s="1135"/>
      <c r="V21" s="1135"/>
      <c r="W21" s="1136"/>
      <c r="X21" s="587"/>
      <c r="Y21" s="189">
        <f t="shared" si="0"/>
      </c>
      <c r="Z21" s="189">
        <f t="shared" si="0"/>
      </c>
      <c r="AA21" s="189">
        <f t="shared" si="0"/>
      </c>
      <c r="AB21" s="667"/>
      <c r="AC21" s="589"/>
      <c r="AD21" s="589"/>
    </row>
    <row r="22" spans="1:30" ht="45" customHeight="1" hidden="1">
      <c r="A22" s="235" t="s">
        <v>215</v>
      </c>
      <c r="B22" s="663" t="s">
        <v>226</v>
      </c>
      <c r="C22" s="304">
        <v>1</v>
      </c>
      <c r="D22" s="305"/>
      <c r="E22" s="305"/>
      <c r="F22" s="304"/>
      <c r="G22" s="231">
        <v>5</v>
      </c>
      <c r="H22" s="240">
        <f>G22*30</f>
        <v>150</v>
      </c>
      <c r="I22" s="236">
        <f>SUM(J22:L22)</f>
        <v>45</v>
      </c>
      <c r="J22" s="236">
        <v>30</v>
      </c>
      <c r="K22" s="236">
        <v>15</v>
      </c>
      <c r="L22" s="236"/>
      <c r="M22" s="254">
        <f>H22-I22</f>
        <v>105</v>
      </c>
      <c r="N22" s="708">
        <v>3</v>
      </c>
      <c r="O22" s="231"/>
      <c r="P22" s="231"/>
      <c r="Q22" s="344"/>
      <c r="R22" s="184"/>
      <c r="S22" s="184"/>
      <c r="T22" s="184"/>
      <c r="U22" s="184"/>
      <c r="V22" s="184"/>
      <c r="W22" s="623"/>
      <c r="X22" s="664" t="s">
        <v>228</v>
      </c>
      <c r="Y22" s="189" t="str">
        <f t="shared" si="0"/>
        <v>так</v>
      </c>
      <c r="Z22" s="189">
        <f t="shared" si="0"/>
      </c>
      <c r="AA22" s="189">
        <f t="shared" si="0"/>
      </c>
      <c r="AB22" s="667"/>
      <c r="AC22" s="589"/>
      <c r="AD22" s="589"/>
    </row>
    <row r="23" spans="1:30" ht="16.5" thickBot="1">
      <c r="A23" s="183"/>
      <c r="B23" s="184"/>
      <c r="C23" s="185"/>
      <c r="D23" s="186"/>
      <c r="E23" s="186"/>
      <c r="F23" s="185"/>
      <c r="G23" s="185"/>
      <c r="H23" s="185"/>
      <c r="I23" s="184"/>
      <c r="J23" s="184"/>
      <c r="K23" s="184"/>
      <c r="L23" s="184"/>
      <c r="M23" s="184"/>
      <c r="N23" s="699"/>
      <c r="O23" s="184"/>
      <c r="P23" s="184"/>
      <c r="Q23" s="184"/>
      <c r="R23" s="308"/>
      <c r="S23" s="308"/>
      <c r="T23" s="308"/>
      <c r="U23" s="308"/>
      <c r="V23" s="308"/>
      <c r="W23" s="308"/>
      <c r="X23" s="588"/>
      <c r="Y23" s="588"/>
      <c r="Z23" s="588"/>
      <c r="AA23" s="589"/>
      <c r="AB23" s="589"/>
      <c r="AC23" s="589"/>
      <c r="AD23" s="589"/>
    </row>
    <row r="24" spans="1:30" ht="16.5" thickBot="1">
      <c r="A24" s="318"/>
      <c r="B24" s="318"/>
      <c r="C24" s="323"/>
      <c r="D24" s="323"/>
      <c r="E24" s="323"/>
      <c r="F24" s="323"/>
      <c r="G24" s="324"/>
      <c r="H24" s="325"/>
      <c r="I24" s="1049" t="s">
        <v>31</v>
      </c>
      <c r="J24" s="1050"/>
      <c r="K24" s="1050"/>
      <c r="L24" s="1050"/>
      <c r="M24" s="1051"/>
      <c r="N24" s="709">
        <f>COUNTIF($C$13:$C$22,"=1")</f>
        <v>4</v>
      </c>
      <c r="O24" s="327">
        <v>2</v>
      </c>
      <c r="P24" s="328">
        <v>2</v>
      </c>
      <c r="Q24" s="409">
        <v>4</v>
      </c>
      <c r="R24" s="308"/>
      <c r="S24" s="308"/>
      <c r="T24" s="308"/>
      <c r="U24" s="308"/>
      <c r="V24" s="308"/>
      <c r="W24" s="328">
        <v>1</v>
      </c>
      <c r="X24" s="588"/>
      <c r="Y24" s="588"/>
      <c r="Z24" s="588"/>
      <c r="AA24" s="589"/>
      <c r="AB24" s="589"/>
      <c r="AC24" s="589"/>
      <c r="AD24" s="589"/>
    </row>
    <row r="25" spans="1:30" ht="16.5" thickBot="1">
      <c r="A25" s="318"/>
      <c r="B25" s="318"/>
      <c r="C25" s="323"/>
      <c r="D25" s="323"/>
      <c r="E25" s="323"/>
      <c r="F25" s="323"/>
      <c r="G25" s="324"/>
      <c r="H25" s="325"/>
      <c r="I25" s="1032" t="s">
        <v>39</v>
      </c>
      <c r="J25" s="1032"/>
      <c r="K25" s="1032"/>
      <c r="L25" s="1032"/>
      <c r="M25" s="1032"/>
      <c r="N25" s="709">
        <v>4</v>
      </c>
      <c r="O25" s="327">
        <v>3</v>
      </c>
      <c r="P25" s="328">
        <v>1</v>
      </c>
      <c r="Q25" s="409">
        <v>2</v>
      </c>
      <c r="R25" s="189"/>
      <c r="S25" s="189"/>
      <c r="T25" s="189"/>
      <c r="U25" s="189"/>
      <c r="V25" s="189"/>
      <c r="W25" s="328">
        <v>1</v>
      </c>
      <c r="X25" s="189"/>
      <c r="Y25" s="189"/>
      <c r="Z25" s="189"/>
      <c r="AA25" s="589"/>
      <c r="AB25" s="589"/>
      <c r="AC25" s="589"/>
      <c r="AD25" s="589"/>
    </row>
    <row r="26" spans="1:30" ht="16.5" thickBot="1">
      <c r="A26" s="318"/>
      <c r="B26" s="318"/>
      <c r="C26" s="323"/>
      <c r="D26" s="323"/>
      <c r="E26" s="323"/>
      <c r="F26" s="323"/>
      <c r="G26" s="324"/>
      <c r="H26" s="325"/>
      <c r="I26" s="1032" t="s">
        <v>64</v>
      </c>
      <c r="J26" s="1033"/>
      <c r="K26" s="1033"/>
      <c r="L26" s="1033"/>
      <c r="M26" s="1033"/>
      <c r="N26" s="710">
        <f>COUNTIF($E$5:$E$22,"=1")</f>
        <v>0</v>
      </c>
      <c r="O26" s="327">
        <f>COUNTIF($E$5:$E$22,"=2")</f>
        <v>0</v>
      </c>
      <c r="P26" s="327">
        <f>COUNTIF($E$5:$E$22,"=3")</f>
        <v>0</v>
      </c>
      <c r="Q26" s="329">
        <f>COUNTIF($E$5:$E$22,"=4")</f>
        <v>0</v>
      </c>
      <c r="R26" s="189"/>
      <c r="S26" s="189"/>
      <c r="T26" s="189"/>
      <c r="U26" s="189"/>
      <c r="V26" s="189"/>
      <c r="W26" s="328">
        <v>0</v>
      </c>
      <c r="X26" s="189"/>
      <c r="Y26" s="189"/>
      <c r="Z26" s="189"/>
      <c r="AA26" s="589"/>
      <c r="AB26" s="589"/>
      <c r="AC26" s="589"/>
      <c r="AD26" s="589"/>
    </row>
    <row r="27" spans="1:30" ht="16.5" thickBot="1">
      <c r="A27" s="318"/>
      <c r="B27" s="318"/>
      <c r="C27" s="323"/>
      <c r="D27" s="323"/>
      <c r="E27" s="323"/>
      <c r="F27" s="323"/>
      <c r="G27" s="324"/>
      <c r="H27" s="325"/>
      <c r="I27" s="1032" t="s">
        <v>44</v>
      </c>
      <c r="J27" s="1033"/>
      <c r="K27" s="1033"/>
      <c r="L27" s="1033"/>
      <c r="M27" s="1033"/>
      <c r="N27" s="710">
        <f>COUNTIF($F$20:$F$22,"=1")</f>
        <v>0</v>
      </c>
      <c r="O27" s="330">
        <f>COUNTIF($F$20:$F$22,"=2")</f>
        <v>0</v>
      </c>
      <c r="P27" s="331">
        <v>1</v>
      </c>
      <c r="Q27" s="410">
        <f>COUNTIF($F$20:$F$22,"=4")</f>
        <v>0</v>
      </c>
      <c r="R27" s="332"/>
      <c r="S27" s="332"/>
      <c r="T27" s="332"/>
      <c r="U27" s="333"/>
      <c r="V27" s="333"/>
      <c r="W27" s="328">
        <v>0</v>
      </c>
      <c r="X27" s="588"/>
      <c r="Y27" s="588"/>
      <c r="Z27" s="588"/>
      <c r="AA27" s="589"/>
      <c r="AB27" s="589"/>
      <c r="AC27" s="589"/>
      <c r="AD27" s="589"/>
    </row>
    <row r="28" spans="1:30" ht="16.5" thickBot="1">
      <c r="A28" s="334"/>
      <c r="B28" s="334"/>
      <c r="C28" s="334"/>
      <c r="D28" s="334"/>
      <c r="E28" s="334"/>
      <c r="F28" s="334"/>
      <c r="G28" s="334"/>
      <c r="H28" s="334"/>
      <c r="I28" s="334"/>
      <c r="J28" s="1034" t="s">
        <v>146</v>
      </c>
      <c r="K28" s="1035"/>
      <c r="L28" s="1035"/>
      <c r="M28" s="1036"/>
      <c r="N28" s="711">
        <v>1</v>
      </c>
      <c r="O28" s="336" t="s">
        <v>142</v>
      </c>
      <c r="P28" s="295" t="s">
        <v>143</v>
      </c>
      <c r="Q28" s="411">
        <v>3</v>
      </c>
      <c r="R28" s="332"/>
      <c r="S28" s="332"/>
      <c r="T28" s="332"/>
      <c r="U28" s="332"/>
      <c r="V28" s="332"/>
      <c r="W28" s="600">
        <v>4</v>
      </c>
      <c r="X28" s="588"/>
      <c r="Y28" s="588"/>
      <c r="Z28" s="588"/>
      <c r="AA28" s="589"/>
      <c r="AB28" s="589"/>
      <c r="AC28" s="589"/>
      <c r="AD28" s="589"/>
    </row>
    <row r="29" spans="1:30" ht="15.75">
      <c r="A29" s="318"/>
      <c r="B29" s="318"/>
      <c r="C29" s="323"/>
      <c r="D29" s="323"/>
      <c r="E29" s="323"/>
      <c r="F29" s="323"/>
      <c r="G29" s="324"/>
      <c r="H29" s="325"/>
      <c r="I29" s="325"/>
      <c r="J29" s="337"/>
      <c r="K29" s="338"/>
      <c r="L29" s="338"/>
      <c r="M29" s="338"/>
      <c r="N29" s="712"/>
      <c r="O29" s="340"/>
      <c r="P29" s="340"/>
      <c r="Q29" s="319"/>
      <c r="R29" s="184"/>
      <c r="S29" s="184"/>
      <c r="T29" s="184"/>
      <c r="U29" s="184"/>
      <c r="V29" s="184"/>
      <c r="W29" s="184"/>
      <c r="X29" s="184"/>
      <c r="Y29" s="184"/>
      <c r="Z29" s="184"/>
      <c r="AA29" s="589"/>
      <c r="AB29" s="589"/>
      <c r="AC29" s="589"/>
      <c r="AD29" s="589"/>
    </row>
    <row r="30" spans="1:30" ht="18.75" hidden="1">
      <c r="A30" s="341"/>
      <c r="B30" s="318"/>
      <c r="C30" s="323"/>
      <c r="D30" s="1037"/>
      <c r="E30" s="1037"/>
      <c r="F30" s="1138"/>
      <c r="G30" s="1138"/>
      <c r="H30" s="325"/>
      <c r="I30" s="1039"/>
      <c r="J30" s="1139"/>
      <c r="K30" s="1139"/>
      <c r="L30" s="1139"/>
      <c r="M30" s="184"/>
      <c r="N30" s="699"/>
      <c r="O30" s="184"/>
      <c r="P30" s="184"/>
      <c r="Q30" s="184"/>
      <c r="R30" s="276"/>
      <c r="S30" s="276"/>
      <c r="T30" s="276"/>
      <c r="U30" s="276"/>
      <c r="V30" s="276"/>
      <c r="W30" s="276"/>
      <c r="X30" s="276"/>
      <c r="Y30" s="276"/>
      <c r="Z30" s="276"/>
      <c r="AA30" s="589"/>
      <c r="AB30" s="589"/>
      <c r="AC30" s="589"/>
      <c r="AD30" s="589"/>
    </row>
    <row r="31" spans="1:30" ht="15.75" hidden="1">
      <c r="A31" s="183"/>
      <c r="B31" s="318"/>
      <c r="C31" s="323"/>
      <c r="D31" s="323"/>
      <c r="E31" s="323"/>
      <c r="F31" s="323"/>
      <c r="G31" s="324"/>
      <c r="H31" s="325"/>
      <c r="I31" s="325"/>
      <c r="J31" s="337"/>
      <c r="K31" s="338"/>
      <c r="L31" s="338"/>
      <c r="M31" s="184"/>
      <c r="N31" s="699"/>
      <c r="O31" s="184"/>
      <c r="P31" s="184"/>
      <c r="Q31" s="184"/>
      <c r="R31" s="276"/>
      <c r="S31" s="276"/>
      <c r="T31" s="276"/>
      <c r="U31" s="276"/>
      <c r="V31" s="276"/>
      <c r="W31" s="276"/>
      <c r="X31" s="276"/>
      <c r="Y31" s="276"/>
      <c r="Z31" s="276"/>
      <c r="AA31" s="589"/>
      <c r="AB31" s="589"/>
      <c r="AC31" s="589"/>
      <c r="AD31" s="589"/>
    </row>
    <row r="32" spans="1:30" ht="15.75" hidden="1">
      <c r="A32" s="183"/>
      <c r="B32" s="318" t="s">
        <v>196</v>
      </c>
      <c r="C32" s="323"/>
      <c r="D32" s="1037"/>
      <c r="E32" s="1037"/>
      <c r="F32" s="1138"/>
      <c r="G32" s="1138"/>
      <c r="H32" s="325"/>
      <c r="I32" s="1039" t="s">
        <v>76</v>
      </c>
      <c r="J32" s="1139"/>
      <c r="K32" s="1139"/>
      <c r="L32" s="1139"/>
      <c r="M32" s="184"/>
      <c r="N32" s="699"/>
      <c r="O32" s="184"/>
      <c r="P32" s="184"/>
      <c r="Q32" s="184"/>
      <c r="R32" s="276"/>
      <c r="S32" s="276"/>
      <c r="T32" s="276"/>
      <c r="U32" s="276"/>
      <c r="V32" s="276"/>
      <c r="W32" s="276"/>
      <c r="X32" s="276"/>
      <c r="Y32" s="276"/>
      <c r="Z32" s="276"/>
      <c r="AA32" s="589"/>
      <c r="AB32" s="589"/>
      <c r="AC32" s="589"/>
      <c r="AD32" s="589"/>
    </row>
    <row r="33" spans="17:25" ht="12.75" hidden="1">
      <c r="Q33" s="656"/>
      <c r="R33" s="656"/>
      <c r="S33" s="656"/>
      <c r="T33" s="656"/>
      <c r="U33" s="656"/>
      <c r="V33" s="656"/>
      <c r="W33" s="656"/>
      <c r="Y33" s="590"/>
    </row>
    <row r="34" spans="17:25" ht="12.75">
      <c r="Q34" s="656"/>
      <c r="R34" s="656"/>
      <c r="S34" s="656"/>
      <c r="T34" s="656"/>
      <c r="U34" s="656"/>
      <c r="V34" s="656"/>
      <c r="W34" s="656"/>
      <c r="Y34" s="590"/>
    </row>
    <row r="35" spans="17:25" ht="12.75">
      <c r="Q35" s="656"/>
      <c r="R35" s="656"/>
      <c r="S35" s="656"/>
      <c r="T35" s="656"/>
      <c r="U35" s="656"/>
      <c r="V35" s="656"/>
      <c r="W35" s="656"/>
      <c r="Y35" s="590"/>
    </row>
    <row r="36" spans="17:25" ht="12.75">
      <c r="Q36" s="656"/>
      <c r="R36" s="656"/>
      <c r="S36" s="656"/>
      <c r="T36" s="656"/>
      <c r="U36" s="656"/>
      <c r="V36" s="656"/>
      <c r="W36" s="656"/>
      <c r="Y36" s="590"/>
    </row>
    <row r="37" spans="17:25" ht="12.75">
      <c r="Q37" s="656"/>
      <c r="R37" s="656"/>
      <c r="S37" s="656"/>
      <c r="T37" s="656"/>
      <c r="U37" s="656"/>
      <c r="V37" s="656"/>
      <c r="W37" s="656"/>
      <c r="Y37" s="590"/>
    </row>
  </sheetData>
  <sheetProtection/>
  <mergeCells count="34">
    <mergeCell ref="AB2:AB8"/>
    <mergeCell ref="I27:M27"/>
    <mergeCell ref="J28:M28"/>
    <mergeCell ref="D30:G30"/>
    <mergeCell ref="I30:L30"/>
    <mergeCell ref="D32:G32"/>
    <mergeCell ref="I32:L32"/>
    <mergeCell ref="A21:W21"/>
    <mergeCell ref="I24:M24"/>
    <mergeCell ref="I25:M25"/>
    <mergeCell ref="I26:M26"/>
    <mergeCell ref="A19:W19"/>
    <mergeCell ref="A15:W15"/>
    <mergeCell ref="N5:P5"/>
    <mergeCell ref="Q5:W5"/>
    <mergeCell ref="N7:W7"/>
    <mergeCell ref="I4:L4"/>
    <mergeCell ref="M4:M8"/>
    <mergeCell ref="C5:C8"/>
    <mergeCell ref="D5:D8"/>
    <mergeCell ref="I5:I8"/>
    <mergeCell ref="J5:J8"/>
    <mergeCell ref="K5:K8"/>
    <mergeCell ref="L5:L8"/>
    <mergeCell ref="A2:W2"/>
    <mergeCell ref="A3:A8"/>
    <mergeCell ref="B3:B8"/>
    <mergeCell ref="C3:D4"/>
    <mergeCell ref="E3:E8"/>
    <mergeCell ref="F3:F8"/>
    <mergeCell ref="G3:G8"/>
    <mergeCell ref="H3:M3"/>
    <mergeCell ref="N3:W4"/>
    <mergeCell ref="H4:H8"/>
  </mergeCells>
  <printOptions/>
  <pageMargins left="0.31496062992125984" right="0" top="0.5511811023622047" bottom="0.35433070866141736" header="0.31496062992125984" footer="0.31496062992125984"/>
  <pageSetup fitToHeight="5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="90" zoomScaleNormal="90" zoomScalePageLayoutView="0" workbookViewId="0" topLeftCell="A1">
      <selection activeCell="A3" sqref="A3:A8"/>
    </sheetView>
  </sheetViews>
  <sheetFormatPr defaultColWidth="9.00390625" defaultRowHeight="12.75"/>
  <cols>
    <col min="1" max="1" width="9.375" style="655" customWidth="1"/>
    <col min="2" max="2" width="32.75390625" style="655" customWidth="1"/>
    <col min="3" max="3" width="9.75390625" style="655" customWidth="1"/>
    <col min="4" max="4" width="9.25390625" style="655" customWidth="1"/>
    <col min="5" max="5" width="6.75390625" style="655" customWidth="1"/>
    <col min="6" max="6" width="5.75390625" style="655" customWidth="1"/>
    <col min="7" max="8" width="7.75390625" style="655" customWidth="1"/>
    <col min="9" max="9" width="6.625" style="655" customWidth="1"/>
    <col min="10" max="10" width="6.375" style="655" customWidth="1"/>
    <col min="11" max="12" width="6.25390625" style="655" customWidth="1"/>
    <col min="13" max="14" width="7.625" style="655" hidden="1" customWidth="1"/>
    <col min="15" max="15" width="7.25390625" style="655" customWidth="1"/>
    <col min="16" max="16" width="6.25390625" style="655" hidden="1" customWidth="1"/>
    <col min="17" max="17" width="7.25390625" style="657" hidden="1" customWidth="1"/>
    <col min="18" max="21" width="0" style="655" hidden="1" customWidth="1"/>
    <col min="22" max="22" width="0.2421875" style="655" hidden="1" customWidth="1"/>
    <col min="23" max="23" width="8.375" style="655" hidden="1" customWidth="1"/>
    <col min="24" max="24" width="18.00390625" style="655" customWidth="1"/>
    <col min="25" max="25" width="12.125" style="590" customWidth="1"/>
    <col min="26" max="26" width="4.375" style="0" hidden="1" customWidth="1"/>
    <col min="27" max="27" width="9.25390625" style="0" hidden="1" customWidth="1"/>
    <col min="28" max="28" width="0" style="0" hidden="1" customWidth="1"/>
  </cols>
  <sheetData>
    <row r="1" spans="1:27" ht="16.5" thickBot="1">
      <c r="A1" s="183"/>
      <c r="B1" s="184"/>
      <c r="C1" s="185"/>
      <c r="D1" s="186"/>
      <c r="E1" s="186"/>
      <c r="F1" s="185"/>
      <c r="G1" s="185"/>
      <c r="H1" s="185"/>
      <c r="I1" s="184"/>
      <c r="J1" s="184"/>
      <c r="K1" s="184"/>
      <c r="L1" s="184"/>
      <c r="M1" s="184"/>
      <c r="N1" s="187"/>
      <c r="O1" s="184"/>
      <c r="P1" s="184"/>
      <c r="Q1" s="187"/>
      <c r="R1" s="188"/>
      <c r="S1" s="188"/>
      <c r="T1" s="188"/>
      <c r="U1" s="188"/>
      <c r="V1" s="188"/>
      <c r="W1" s="188"/>
      <c r="X1" s="188"/>
      <c r="Y1" s="188"/>
      <c r="Z1" s="188"/>
      <c r="AA1" s="184"/>
    </row>
    <row r="2" spans="1:27" ht="15.75" customHeight="1" thickBot="1">
      <c r="A2" s="1097" t="s">
        <v>235</v>
      </c>
      <c r="B2" s="1098"/>
      <c r="C2" s="1098"/>
      <c r="D2" s="1098"/>
      <c r="E2" s="1098"/>
      <c r="F2" s="1098"/>
      <c r="G2" s="1098"/>
      <c r="H2" s="1098"/>
      <c r="I2" s="1098"/>
      <c r="J2" s="1098"/>
      <c r="K2" s="1098"/>
      <c r="L2" s="1098"/>
      <c r="M2" s="1098"/>
      <c r="N2" s="1099"/>
      <c r="O2" s="1099"/>
      <c r="P2" s="1099"/>
      <c r="Q2" s="1099"/>
      <c r="R2" s="1099"/>
      <c r="S2" s="1099"/>
      <c r="T2" s="1099"/>
      <c r="U2" s="1099"/>
      <c r="V2" s="1099"/>
      <c r="W2" s="1100"/>
      <c r="X2" s="1140" t="s">
        <v>232</v>
      </c>
      <c r="Y2" s="574"/>
      <c r="Z2" s="189"/>
      <c r="AA2" s="189"/>
    </row>
    <row r="3" spans="1:27" ht="15" customHeight="1">
      <c r="A3" s="1101" t="s">
        <v>33</v>
      </c>
      <c r="B3" s="1103" t="s">
        <v>30</v>
      </c>
      <c r="C3" s="1106" t="s">
        <v>141</v>
      </c>
      <c r="D3" s="1107"/>
      <c r="E3" s="1108" t="s">
        <v>63</v>
      </c>
      <c r="F3" s="1110" t="s">
        <v>37</v>
      </c>
      <c r="G3" s="1112" t="s">
        <v>34</v>
      </c>
      <c r="H3" s="1114" t="s">
        <v>23</v>
      </c>
      <c r="I3" s="1115"/>
      <c r="J3" s="1115"/>
      <c r="K3" s="1115"/>
      <c r="L3" s="1115"/>
      <c r="M3" s="1115"/>
      <c r="N3" s="1116"/>
      <c r="O3" s="1116"/>
      <c r="P3" s="1116"/>
      <c r="Q3" s="1116"/>
      <c r="R3" s="1116"/>
      <c r="S3" s="1116"/>
      <c r="T3" s="1116"/>
      <c r="U3" s="1116"/>
      <c r="V3" s="1116"/>
      <c r="W3" s="1141"/>
      <c r="X3" s="1140"/>
      <c r="Y3" s="562"/>
      <c r="Z3" s="189"/>
      <c r="AA3" s="189"/>
    </row>
    <row r="4" spans="1:27" ht="16.5" thickBot="1">
      <c r="A4" s="1101"/>
      <c r="B4" s="1104"/>
      <c r="C4" s="1106"/>
      <c r="D4" s="1107"/>
      <c r="E4" s="1108"/>
      <c r="F4" s="1110"/>
      <c r="G4" s="1112"/>
      <c r="H4" s="1118" t="s">
        <v>24</v>
      </c>
      <c r="I4" s="1086" t="s">
        <v>25</v>
      </c>
      <c r="J4" s="1087"/>
      <c r="K4" s="1087"/>
      <c r="L4" s="1087"/>
      <c r="M4" s="1088" t="s">
        <v>26</v>
      </c>
      <c r="N4" s="1117"/>
      <c r="O4" s="1117"/>
      <c r="P4" s="1117"/>
      <c r="Q4" s="1117"/>
      <c r="R4" s="1117"/>
      <c r="S4" s="1117"/>
      <c r="T4" s="1117"/>
      <c r="U4" s="1117"/>
      <c r="V4" s="1117"/>
      <c r="W4" s="1142"/>
      <c r="X4" s="1140"/>
      <c r="Y4" s="562"/>
      <c r="Z4" s="189"/>
      <c r="AA4" s="189"/>
    </row>
    <row r="5" spans="1:27" ht="16.5" thickBot="1">
      <c r="A5" s="1101"/>
      <c r="B5" s="1104"/>
      <c r="C5" s="1091" t="s">
        <v>36</v>
      </c>
      <c r="D5" s="1093" t="s">
        <v>38</v>
      </c>
      <c r="E5" s="1108"/>
      <c r="F5" s="1110"/>
      <c r="G5" s="1112"/>
      <c r="H5" s="1108"/>
      <c r="I5" s="1095" t="s">
        <v>21</v>
      </c>
      <c r="J5" s="1091" t="s">
        <v>27</v>
      </c>
      <c r="K5" s="1091" t="s">
        <v>28</v>
      </c>
      <c r="L5" s="1091" t="s">
        <v>29</v>
      </c>
      <c r="M5" s="1089"/>
      <c r="N5" s="1076" t="s">
        <v>53</v>
      </c>
      <c r="O5" s="1077"/>
      <c r="P5" s="1078"/>
      <c r="Q5" s="1079" t="s">
        <v>54</v>
      </c>
      <c r="R5" s="1079"/>
      <c r="S5" s="1079"/>
      <c r="T5" s="1079"/>
      <c r="U5" s="1079"/>
      <c r="V5" s="1079"/>
      <c r="W5" s="1143"/>
      <c r="X5" s="1140"/>
      <c r="Y5" s="561"/>
      <c r="Z5" s="189"/>
      <c r="AA5" s="189"/>
    </row>
    <row r="6" spans="1:28" ht="15.75">
      <c r="A6" s="1101"/>
      <c r="B6" s="1104"/>
      <c r="C6" s="1091"/>
      <c r="D6" s="1093"/>
      <c r="E6" s="1108"/>
      <c r="F6" s="1110"/>
      <c r="G6" s="1112"/>
      <c r="H6" s="1108"/>
      <c r="I6" s="1095"/>
      <c r="J6" s="1091"/>
      <c r="K6" s="1091"/>
      <c r="L6" s="1091"/>
      <c r="M6" s="1089"/>
      <c r="N6" s="191">
        <v>1</v>
      </c>
      <c r="O6" s="192" t="s">
        <v>142</v>
      </c>
      <c r="P6" s="193" t="s">
        <v>143</v>
      </c>
      <c r="Q6" s="392">
        <v>3</v>
      </c>
      <c r="R6" s="189"/>
      <c r="S6" s="189"/>
      <c r="T6" s="189"/>
      <c r="U6" s="189"/>
      <c r="V6" s="189"/>
      <c r="W6" s="670">
        <v>4</v>
      </c>
      <c r="X6" s="1140"/>
      <c r="Y6" s="561"/>
      <c r="Z6" s="191">
        <v>1</v>
      </c>
      <c r="AA6" s="192" t="s">
        <v>142</v>
      </c>
      <c r="AB6" s="193" t="s">
        <v>143</v>
      </c>
    </row>
    <row r="7" spans="1:27" ht="15.75">
      <c r="A7" s="1101"/>
      <c r="B7" s="1104"/>
      <c r="C7" s="1091"/>
      <c r="D7" s="1093"/>
      <c r="E7" s="1108"/>
      <c r="F7" s="1110"/>
      <c r="G7" s="1112"/>
      <c r="H7" s="1108"/>
      <c r="I7" s="1095"/>
      <c r="J7" s="1091"/>
      <c r="K7" s="1091"/>
      <c r="L7" s="1091"/>
      <c r="M7" s="1089"/>
      <c r="N7" s="1081"/>
      <c r="O7" s="1082"/>
      <c r="P7" s="1082"/>
      <c r="Q7" s="1082"/>
      <c r="R7" s="1082"/>
      <c r="S7" s="1082"/>
      <c r="T7" s="1082"/>
      <c r="U7" s="1082"/>
      <c r="V7" s="1082"/>
      <c r="W7" s="1082"/>
      <c r="X7" s="1140"/>
      <c r="Y7" s="561"/>
      <c r="Z7" s="189"/>
      <c r="AA7" s="189"/>
    </row>
    <row r="8" spans="1:27" ht="16.5" thickBot="1">
      <c r="A8" s="1102"/>
      <c r="B8" s="1105"/>
      <c r="C8" s="1092"/>
      <c r="D8" s="1094"/>
      <c r="E8" s="1109"/>
      <c r="F8" s="1111"/>
      <c r="G8" s="1113"/>
      <c r="H8" s="1109"/>
      <c r="I8" s="1096"/>
      <c r="J8" s="1092"/>
      <c r="K8" s="1092"/>
      <c r="L8" s="1092"/>
      <c r="M8" s="1090"/>
      <c r="N8" s="194">
        <v>15</v>
      </c>
      <c r="O8" s="195"/>
      <c r="P8" s="196">
        <v>9</v>
      </c>
      <c r="Q8" s="393">
        <v>15</v>
      </c>
      <c r="R8" s="189"/>
      <c r="S8" s="189"/>
      <c r="T8" s="189"/>
      <c r="U8" s="189"/>
      <c r="V8" s="189"/>
      <c r="W8" s="658">
        <v>22</v>
      </c>
      <c r="X8" s="1140"/>
      <c r="Y8" s="561"/>
      <c r="Z8" s="189"/>
      <c r="AA8" s="189"/>
    </row>
    <row r="9" spans="1:28" s="633" customFormat="1" ht="15" customHeight="1">
      <c r="A9" s="366" t="s">
        <v>165</v>
      </c>
      <c r="B9" s="367" t="s">
        <v>166</v>
      </c>
      <c r="C9" s="368"/>
      <c r="D9" s="369" t="s">
        <v>142</v>
      </c>
      <c r="E9" s="370"/>
      <c r="F9" s="371"/>
      <c r="G9" s="372">
        <v>3</v>
      </c>
      <c r="H9" s="550">
        <f>G9*30</f>
        <v>90</v>
      </c>
      <c r="I9" s="551">
        <v>30</v>
      </c>
      <c r="J9" s="551">
        <v>20</v>
      </c>
      <c r="K9" s="373"/>
      <c r="L9" s="551">
        <v>10</v>
      </c>
      <c r="M9" s="629">
        <f>H9-I9</f>
        <v>60</v>
      </c>
      <c r="N9" s="631"/>
      <c r="O9" s="640">
        <v>3</v>
      </c>
      <c r="P9" s="641"/>
      <c r="Q9" s="642"/>
      <c r="R9" s="347"/>
      <c r="S9" s="347"/>
      <c r="T9" s="347"/>
      <c r="U9" s="347"/>
      <c r="V9" s="347"/>
      <c r="W9" s="671"/>
      <c r="X9" s="265"/>
      <c r="Y9" s="632"/>
      <c r="Z9" s="189">
        <f aca="true" t="shared" si="0" ref="Z9:AB15">IF(N9&lt;&gt;"","так","")</f>
      </c>
      <c r="AA9" s="189" t="str">
        <f t="shared" si="0"/>
        <v>так</v>
      </c>
      <c r="AB9" s="189">
        <f t="shared" si="0"/>
      </c>
    </row>
    <row r="10" spans="1:28" ht="17.25" customHeight="1" hidden="1">
      <c r="A10" s="376" t="s">
        <v>77</v>
      </c>
      <c r="B10" s="377"/>
      <c r="C10" s="377"/>
      <c r="D10" s="377"/>
      <c r="E10" s="377"/>
      <c r="F10" s="377"/>
      <c r="G10" s="377"/>
      <c r="H10" s="552"/>
      <c r="I10" s="552"/>
      <c r="J10" s="552"/>
      <c r="K10" s="377"/>
      <c r="L10" s="377"/>
      <c r="M10" s="377"/>
      <c r="N10" s="631"/>
      <c r="O10" s="377"/>
      <c r="P10" s="377"/>
      <c r="Q10" s="397"/>
      <c r="R10" s="350"/>
      <c r="S10" s="350"/>
      <c r="T10" s="350"/>
      <c r="U10" s="350"/>
      <c r="V10" s="350"/>
      <c r="W10" s="672"/>
      <c r="X10" s="676"/>
      <c r="Y10" s="577"/>
      <c r="Z10" s="189">
        <f t="shared" si="0"/>
      </c>
      <c r="AA10" s="189">
        <f t="shared" si="0"/>
      </c>
      <c r="AB10" s="189">
        <f t="shared" si="0"/>
      </c>
    </row>
    <row r="11" spans="1:28" ht="32.25" thickBot="1">
      <c r="A11" s="205" t="s">
        <v>77</v>
      </c>
      <c r="B11" s="206" t="s">
        <v>111</v>
      </c>
      <c r="C11" s="436"/>
      <c r="D11" s="437"/>
      <c r="E11" s="437"/>
      <c r="F11" s="438"/>
      <c r="G11" s="432">
        <v>2</v>
      </c>
      <c r="H11" s="433">
        <f>G11*30</f>
        <v>60</v>
      </c>
      <c r="I11" s="434">
        <f>SUM(J11:L11)</f>
        <v>20</v>
      </c>
      <c r="J11" s="439"/>
      <c r="K11" s="439"/>
      <c r="L11" s="439">
        <v>20</v>
      </c>
      <c r="M11" s="435">
        <f>H11-I11</f>
        <v>40</v>
      </c>
      <c r="N11" s="211"/>
      <c r="O11" s="208">
        <v>2</v>
      </c>
      <c r="P11" s="210"/>
      <c r="Q11" s="211"/>
      <c r="R11" s="202"/>
      <c r="S11" s="212">
        <f>I11/H11</f>
        <v>0.3333333333333333</v>
      </c>
      <c r="T11" s="202"/>
      <c r="U11" s="644"/>
      <c r="V11" s="511"/>
      <c r="W11" s="673"/>
      <c r="X11" s="677"/>
      <c r="Y11" s="584"/>
      <c r="Z11" s="189">
        <f t="shared" si="0"/>
      </c>
      <c r="AA11" s="189" t="str">
        <f t="shared" si="0"/>
        <v>так</v>
      </c>
      <c r="AB11" s="189">
        <f t="shared" si="0"/>
      </c>
    </row>
    <row r="12" spans="1:28" ht="19.5" thickBot="1">
      <c r="A12" s="480"/>
      <c r="B12" s="481" t="s">
        <v>82</v>
      </c>
      <c r="C12" s="391"/>
      <c r="D12" s="482" t="s">
        <v>144</v>
      </c>
      <c r="E12" s="483"/>
      <c r="F12" s="484"/>
      <c r="G12" s="485"/>
      <c r="H12" s="391"/>
      <c r="I12" s="486">
        <f>J12+K12+L12</f>
        <v>0</v>
      </c>
      <c r="J12" s="487"/>
      <c r="K12" s="487"/>
      <c r="L12" s="487"/>
      <c r="M12" s="488"/>
      <c r="N12" s="217" t="s">
        <v>83</v>
      </c>
      <c r="O12" s="489" t="s">
        <v>83</v>
      </c>
      <c r="P12" s="489" t="s">
        <v>83</v>
      </c>
      <c r="Q12" s="490"/>
      <c r="R12" s="202"/>
      <c r="S12" s="202"/>
      <c r="T12" s="202"/>
      <c r="U12" s="644"/>
      <c r="V12" s="511"/>
      <c r="W12" s="674"/>
      <c r="X12" s="677"/>
      <c r="Y12" s="584"/>
      <c r="Z12" s="189" t="str">
        <f t="shared" si="0"/>
        <v>так</v>
      </c>
      <c r="AA12" s="189" t="str">
        <f t="shared" si="0"/>
        <v>так</v>
      </c>
      <c r="AB12" s="189" t="str">
        <f t="shared" si="0"/>
        <v>так</v>
      </c>
    </row>
    <row r="13" spans="1:28" s="633" customFormat="1" ht="38.25" customHeight="1">
      <c r="A13" s="235" t="s">
        <v>69</v>
      </c>
      <c r="B13" s="251" t="s">
        <v>112</v>
      </c>
      <c r="C13" s="252"/>
      <c r="D13" s="252" t="s">
        <v>142</v>
      </c>
      <c r="E13" s="252"/>
      <c r="F13" s="190"/>
      <c r="G13" s="231">
        <v>3.5</v>
      </c>
      <c r="H13" s="240">
        <f>G13*30</f>
        <v>105</v>
      </c>
      <c r="I13" s="236">
        <f>SUM(J13:L13)</f>
        <v>36</v>
      </c>
      <c r="J13" s="253">
        <v>27</v>
      </c>
      <c r="K13" s="252">
        <v>9</v>
      </c>
      <c r="L13" s="252"/>
      <c r="M13" s="254">
        <f>H13-I13</f>
        <v>69</v>
      </c>
      <c r="N13" s="255"/>
      <c r="O13" s="256">
        <v>4</v>
      </c>
      <c r="P13" s="231"/>
      <c r="Q13" s="344"/>
      <c r="R13" s="250"/>
      <c r="S13" s="212"/>
      <c r="T13" s="202"/>
      <c r="U13" s="511"/>
      <c r="V13" s="511"/>
      <c r="W13" s="675"/>
      <c r="X13" s="678"/>
      <c r="Y13" s="635"/>
      <c r="Z13" s="189">
        <f t="shared" si="0"/>
      </c>
      <c r="AA13" s="189" t="str">
        <f t="shared" si="0"/>
        <v>так</v>
      </c>
      <c r="AB13" s="189">
        <f t="shared" si="0"/>
      </c>
    </row>
    <row r="14" spans="1:28" s="633" customFormat="1" ht="36.75" customHeight="1" thickBot="1">
      <c r="A14" s="235" t="s">
        <v>204</v>
      </c>
      <c r="B14" s="16" t="s">
        <v>192</v>
      </c>
      <c r="C14" s="240" t="s">
        <v>142</v>
      </c>
      <c r="D14" s="240"/>
      <c r="E14" s="240"/>
      <c r="F14" s="241"/>
      <c r="G14" s="242">
        <v>4</v>
      </c>
      <c r="H14" s="240">
        <f>G14*30</f>
        <v>120</v>
      </c>
      <c r="I14" s="240">
        <f>SUM(J14:L14)</f>
        <v>36</v>
      </c>
      <c r="J14" s="240">
        <v>27</v>
      </c>
      <c r="K14" s="240">
        <v>9</v>
      </c>
      <c r="L14" s="240"/>
      <c r="M14" s="243">
        <f>H14-I14</f>
        <v>84</v>
      </c>
      <c r="N14" s="267"/>
      <c r="O14" s="240">
        <v>4</v>
      </c>
      <c r="P14" s="243"/>
      <c r="Q14" s="272"/>
      <c r="R14" s="268"/>
      <c r="S14" s="212"/>
      <c r="T14" s="268"/>
      <c r="U14" s="644"/>
      <c r="V14" s="511"/>
      <c r="W14" s="673"/>
      <c r="X14" s="677"/>
      <c r="Y14" s="636"/>
      <c r="Z14" s="189">
        <f t="shared" si="0"/>
      </c>
      <c r="AA14" s="189" t="str">
        <f t="shared" si="0"/>
        <v>так</v>
      </c>
      <c r="AB14" s="189">
        <f t="shared" si="0"/>
      </c>
    </row>
    <row r="15" spans="1:28" s="633" customFormat="1" ht="42" customHeight="1" thickBot="1">
      <c r="A15" s="603" t="s">
        <v>210</v>
      </c>
      <c r="B15" s="264" t="s">
        <v>108</v>
      </c>
      <c r="C15" s="236" t="s">
        <v>142</v>
      </c>
      <c r="D15" s="236"/>
      <c r="E15" s="236"/>
      <c r="F15" s="507"/>
      <c r="G15" s="231">
        <v>4</v>
      </c>
      <c r="H15" s="236">
        <f>G15*30</f>
        <v>120</v>
      </c>
      <c r="I15" s="236">
        <f>SUM(J15:L15)</f>
        <v>40</v>
      </c>
      <c r="J15" s="236">
        <v>30</v>
      </c>
      <c r="K15" s="236">
        <v>10</v>
      </c>
      <c r="L15" s="236"/>
      <c r="M15" s="236">
        <f>H15-I15</f>
        <v>80</v>
      </c>
      <c r="N15" s="506"/>
      <c r="O15" s="237">
        <v>4</v>
      </c>
      <c r="P15" s="238"/>
      <c r="Q15" s="400"/>
      <c r="R15" s="202"/>
      <c r="S15" s="212"/>
      <c r="T15" s="202"/>
      <c r="U15" s="511"/>
      <c r="V15" s="511"/>
      <c r="W15" s="675"/>
      <c r="X15" s="678"/>
      <c r="Y15" s="638"/>
      <c r="Z15" s="189">
        <f t="shared" si="0"/>
      </c>
      <c r="AA15" s="189" t="str">
        <f t="shared" si="0"/>
        <v>так</v>
      </c>
      <c r="AB15" s="189">
        <f t="shared" si="0"/>
      </c>
    </row>
    <row r="16" spans="1:31" ht="15.75">
      <c r="A16" s="318"/>
      <c r="B16" s="318"/>
      <c r="C16" s="319"/>
      <c r="D16" s="320"/>
      <c r="E16" s="320"/>
      <c r="F16" s="320"/>
      <c r="G16" s="321"/>
      <c r="H16" s="322"/>
      <c r="I16" s="322"/>
      <c r="J16" s="322"/>
      <c r="K16" s="322"/>
      <c r="L16" s="322"/>
      <c r="M16" s="322"/>
      <c r="N16" s="321"/>
      <c r="O16" s="321"/>
      <c r="P16" s="321"/>
      <c r="Q16" s="321"/>
      <c r="R16" s="308"/>
      <c r="S16" s="308"/>
      <c r="T16" s="308"/>
      <c r="U16" s="308"/>
      <c r="V16" s="308"/>
      <c r="W16" s="308"/>
      <c r="X16" s="308"/>
      <c r="Y16" s="588"/>
      <c r="Z16" s="588"/>
      <c r="AA16" s="588"/>
      <c r="AB16" s="589"/>
      <c r="AC16" s="589"/>
      <c r="AD16" s="589"/>
      <c r="AE16" s="589"/>
    </row>
    <row r="17" spans="1:31" ht="15.75">
      <c r="A17" s="183"/>
      <c r="B17" s="184"/>
      <c r="C17" s="185"/>
      <c r="D17" s="186"/>
      <c r="E17" s="186"/>
      <c r="F17" s="185"/>
      <c r="G17" s="185"/>
      <c r="H17" s="185"/>
      <c r="I17" s="184"/>
      <c r="J17" s="184"/>
      <c r="K17" s="184"/>
      <c r="L17" s="184"/>
      <c r="M17" s="184"/>
      <c r="N17" s="184"/>
      <c r="O17" s="184"/>
      <c r="P17" s="184"/>
      <c r="Q17" s="184"/>
      <c r="R17" s="308"/>
      <c r="S17" s="308"/>
      <c r="T17" s="308"/>
      <c r="U17" s="308"/>
      <c r="V17" s="308"/>
      <c r="W17" s="308"/>
      <c r="X17" s="308"/>
      <c r="Y17" s="588"/>
      <c r="Z17" s="588"/>
      <c r="AA17" s="588"/>
      <c r="AB17" s="589"/>
      <c r="AC17" s="589"/>
      <c r="AD17" s="589"/>
      <c r="AE17" s="589"/>
    </row>
    <row r="18" spans="1:31" ht="16.5" thickBot="1">
      <c r="A18" s="318"/>
      <c r="B18" s="318"/>
      <c r="C18" s="323"/>
      <c r="D18" s="323"/>
      <c r="E18" s="323"/>
      <c r="F18" s="323"/>
      <c r="G18" s="324"/>
      <c r="H18" s="325"/>
      <c r="I18" s="1049" t="s">
        <v>31</v>
      </c>
      <c r="J18" s="1050"/>
      <c r="K18" s="1050"/>
      <c r="L18" s="1050"/>
      <c r="M18" s="1051"/>
      <c r="N18" s="326">
        <f>COUNTIF($C$11:$C$15,"=1")</f>
        <v>0</v>
      </c>
      <c r="O18" s="327">
        <v>2</v>
      </c>
      <c r="P18" s="328">
        <v>2</v>
      </c>
      <c r="Q18" s="409">
        <v>4</v>
      </c>
      <c r="R18" s="308"/>
      <c r="S18" s="308"/>
      <c r="T18" s="308"/>
      <c r="U18" s="308"/>
      <c r="V18" s="308"/>
      <c r="W18" s="328">
        <v>1</v>
      </c>
      <c r="X18" s="319"/>
      <c r="Y18" s="588"/>
      <c r="Z18" s="588"/>
      <c r="AA18" s="588"/>
      <c r="AB18" s="589"/>
      <c r="AC18" s="589"/>
      <c r="AD18" s="589"/>
      <c r="AE18" s="589"/>
    </row>
    <row r="19" spans="1:31" ht="16.5" thickBot="1">
      <c r="A19" s="318"/>
      <c r="B19" s="318"/>
      <c r="C19" s="323"/>
      <c r="D19" s="323"/>
      <c r="E19" s="323"/>
      <c r="F19" s="323"/>
      <c r="G19" s="324"/>
      <c r="H19" s="325"/>
      <c r="I19" s="1032" t="s">
        <v>39</v>
      </c>
      <c r="J19" s="1032"/>
      <c r="K19" s="1032"/>
      <c r="L19" s="1032"/>
      <c r="M19" s="1032"/>
      <c r="N19" s="326">
        <v>4</v>
      </c>
      <c r="O19" s="327" t="s">
        <v>236</v>
      </c>
      <c r="P19" s="328">
        <v>1</v>
      </c>
      <c r="Q19" s="409">
        <v>2</v>
      </c>
      <c r="R19" s="189"/>
      <c r="S19" s="189"/>
      <c r="T19" s="189"/>
      <c r="U19" s="189"/>
      <c r="V19" s="189"/>
      <c r="W19" s="328">
        <v>1</v>
      </c>
      <c r="X19" s="319"/>
      <c r="Y19" s="189"/>
      <c r="Z19" s="189"/>
      <c r="AA19" s="189"/>
      <c r="AB19" s="589"/>
      <c r="AC19" s="589"/>
      <c r="AD19" s="589"/>
      <c r="AE19" s="589"/>
    </row>
    <row r="20" spans="1:31" ht="16.5" thickBot="1">
      <c r="A20" s="318"/>
      <c r="B20" s="318"/>
      <c r="C20" s="323"/>
      <c r="D20" s="323"/>
      <c r="E20" s="323"/>
      <c r="F20" s="323"/>
      <c r="G20" s="324"/>
      <c r="H20" s="325"/>
      <c r="I20" s="1032" t="s">
        <v>64</v>
      </c>
      <c r="J20" s="1033"/>
      <c r="K20" s="1033"/>
      <c r="L20" s="1033"/>
      <c r="M20" s="1033"/>
      <c r="N20" s="329">
        <f>COUNTIF($E$5:$E$15,"=1")</f>
        <v>0</v>
      </c>
      <c r="O20" s="327">
        <f>COUNTIF($E$5:$E$15,"=2")</f>
        <v>0</v>
      </c>
      <c r="P20" s="327">
        <f>COUNTIF($E$5:$E$15,"=3")</f>
        <v>0</v>
      </c>
      <c r="Q20" s="329">
        <f>COUNTIF($E$5:$E$15,"=4")</f>
        <v>0</v>
      </c>
      <c r="R20" s="189"/>
      <c r="S20" s="189"/>
      <c r="T20" s="189"/>
      <c r="U20" s="189"/>
      <c r="V20" s="189"/>
      <c r="W20" s="328">
        <v>0</v>
      </c>
      <c r="X20" s="319"/>
      <c r="Y20" s="189"/>
      <c r="Z20" s="189"/>
      <c r="AA20" s="189"/>
      <c r="AB20" s="589"/>
      <c r="AC20" s="589"/>
      <c r="AD20" s="589"/>
      <c r="AE20" s="589"/>
    </row>
    <row r="21" spans="1:31" ht="16.5" thickBot="1">
      <c r="A21" s="318"/>
      <c r="B21" s="318"/>
      <c r="C21" s="323"/>
      <c r="D21" s="323"/>
      <c r="E21" s="323"/>
      <c r="F21" s="323"/>
      <c r="G21" s="324"/>
      <c r="H21" s="325"/>
      <c r="I21" s="1032"/>
      <c r="J21" s="1033"/>
      <c r="K21" s="1033"/>
      <c r="L21" s="1033"/>
      <c r="M21" s="1033"/>
      <c r="N21" s="329"/>
      <c r="O21" s="330"/>
      <c r="P21" s="331">
        <v>1</v>
      </c>
      <c r="Q21" s="410" t="e">
        <f>COUNTIF(#REF!,"=4")</f>
        <v>#REF!</v>
      </c>
      <c r="R21" s="332"/>
      <c r="S21" s="332"/>
      <c r="T21" s="332"/>
      <c r="U21" s="333"/>
      <c r="V21" s="333"/>
      <c r="W21" s="328">
        <v>0</v>
      </c>
      <c r="X21" s="319"/>
      <c r="Y21" s="588"/>
      <c r="Z21" s="588"/>
      <c r="AA21" s="588"/>
      <c r="AB21" s="589"/>
      <c r="AC21" s="589"/>
      <c r="AD21" s="589"/>
      <c r="AE21" s="589"/>
    </row>
    <row r="22" spans="1:31" ht="16.5" thickBot="1">
      <c r="A22" s="334"/>
      <c r="B22" s="334"/>
      <c r="C22" s="334"/>
      <c r="D22" s="334"/>
      <c r="E22" s="334"/>
      <c r="F22" s="334"/>
      <c r="G22" s="334"/>
      <c r="H22" s="334"/>
      <c r="I22" s="334"/>
      <c r="J22" s="1034"/>
      <c r="K22" s="1035"/>
      <c r="L22" s="1035"/>
      <c r="M22" s="1036"/>
      <c r="N22" s="335"/>
      <c r="O22" s="336"/>
      <c r="P22" s="295" t="s">
        <v>143</v>
      </c>
      <c r="Q22" s="411">
        <v>3</v>
      </c>
      <c r="R22" s="332"/>
      <c r="S22" s="332"/>
      <c r="T22" s="332"/>
      <c r="U22" s="332"/>
      <c r="V22" s="332"/>
      <c r="W22" s="600">
        <v>4</v>
      </c>
      <c r="X22" s="669"/>
      <c r="Y22" s="588"/>
      <c r="Z22" s="588"/>
      <c r="AA22" s="588"/>
      <c r="AB22" s="589"/>
      <c r="AC22" s="589"/>
      <c r="AD22" s="589"/>
      <c r="AE22" s="589"/>
    </row>
    <row r="23" spans="1:31" ht="15.75">
      <c r="A23" s="318"/>
      <c r="B23" s="318"/>
      <c r="C23" s="323"/>
      <c r="D23" s="323"/>
      <c r="E23" s="323"/>
      <c r="F23" s="323"/>
      <c r="G23" s="324"/>
      <c r="H23" s="325"/>
      <c r="I23" s="325"/>
      <c r="J23" s="337"/>
      <c r="K23" s="338"/>
      <c r="L23" s="338"/>
      <c r="M23" s="338"/>
      <c r="N23" s="339"/>
      <c r="O23" s="340"/>
      <c r="P23" s="340"/>
      <c r="Q23" s="319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589"/>
      <c r="AC23" s="589"/>
      <c r="AD23" s="589"/>
      <c r="AE23" s="589"/>
    </row>
    <row r="24" spans="1:31" ht="18.75">
      <c r="A24" s="341"/>
      <c r="B24" s="318"/>
      <c r="C24" s="323"/>
      <c r="D24" s="1037"/>
      <c r="E24" s="1037"/>
      <c r="F24" s="1138"/>
      <c r="G24" s="1138"/>
      <c r="H24" s="325"/>
      <c r="I24" s="1039"/>
      <c r="J24" s="1139"/>
      <c r="K24" s="1139"/>
      <c r="L24" s="1139"/>
      <c r="M24" s="184"/>
      <c r="N24" s="184"/>
      <c r="O24" s="184"/>
      <c r="P24" s="184"/>
      <c r="Q24" s="184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589"/>
      <c r="AC24" s="589"/>
      <c r="AD24" s="589"/>
      <c r="AE24" s="589"/>
    </row>
    <row r="25" spans="1:31" ht="15.75">
      <c r="A25" s="183"/>
      <c r="B25" s="318"/>
      <c r="C25" s="323"/>
      <c r="D25" s="323"/>
      <c r="E25" s="323"/>
      <c r="F25" s="323"/>
      <c r="G25" s="324"/>
      <c r="H25" s="325"/>
      <c r="I25" s="325"/>
      <c r="J25" s="337"/>
      <c r="K25" s="338"/>
      <c r="L25" s="338"/>
      <c r="M25" s="184"/>
      <c r="N25" s="184"/>
      <c r="O25" s="184"/>
      <c r="P25" s="184"/>
      <c r="Q25" s="184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589"/>
      <c r="AC25" s="589"/>
      <c r="AD25" s="589"/>
      <c r="AE25" s="589"/>
    </row>
    <row r="26" spans="1:31" ht="15.75">
      <c r="A26" s="183"/>
      <c r="B26" s="318"/>
      <c r="C26" s="323"/>
      <c r="D26" s="1037"/>
      <c r="E26" s="1037"/>
      <c r="F26" s="1138"/>
      <c r="G26" s="1138"/>
      <c r="H26" s="325"/>
      <c r="I26" s="1039"/>
      <c r="J26" s="1139"/>
      <c r="K26" s="1139"/>
      <c r="L26" s="1139"/>
      <c r="M26" s="184"/>
      <c r="N26" s="184"/>
      <c r="O26" s="184"/>
      <c r="P26" s="184"/>
      <c r="Q26" s="184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589"/>
      <c r="AC26" s="589"/>
      <c r="AD26" s="589"/>
      <c r="AE26" s="589"/>
    </row>
    <row r="27" spans="17:26" ht="12.75">
      <c r="Q27" s="656"/>
      <c r="R27" s="656"/>
      <c r="S27" s="656"/>
      <c r="T27" s="656"/>
      <c r="U27" s="656"/>
      <c r="V27" s="656"/>
      <c r="W27" s="656"/>
      <c r="X27" s="656"/>
      <c r="Z27" s="590"/>
    </row>
    <row r="28" spans="17:26" ht="12.75">
      <c r="Q28" s="656"/>
      <c r="R28" s="656"/>
      <c r="S28" s="656"/>
      <c r="T28" s="656"/>
      <c r="U28" s="656"/>
      <c r="V28" s="656"/>
      <c r="W28" s="656"/>
      <c r="X28" s="656"/>
      <c r="Z28" s="590"/>
    </row>
    <row r="29" spans="17:26" ht="12.75">
      <c r="Q29" s="656"/>
      <c r="R29" s="656"/>
      <c r="S29" s="656"/>
      <c r="T29" s="656"/>
      <c r="U29" s="656"/>
      <c r="V29" s="656"/>
      <c r="W29" s="656"/>
      <c r="X29" s="656"/>
      <c r="Z29" s="590"/>
    </row>
    <row r="30" spans="17:26" ht="12.75">
      <c r="Q30" s="656"/>
      <c r="R30" s="656"/>
      <c r="S30" s="656"/>
      <c r="T30" s="656"/>
      <c r="U30" s="656"/>
      <c r="V30" s="656"/>
      <c r="W30" s="656"/>
      <c r="X30" s="656"/>
      <c r="Z30" s="590"/>
    </row>
    <row r="31" spans="17:26" ht="12.75">
      <c r="Q31" s="656"/>
      <c r="R31" s="656"/>
      <c r="S31" s="656"/>
      <c r="T31" s="656"/>
      <c r="U31" s="656"/>
      <c r="V31" s="656"/>
      <c r="W31" s="656"/>
      <c r="X31" s="656"/>
      <c r="Z31" s="590"/>
    </row>
  </sheetData>
  <sheetProtection/>
  <mergeCells count="31">
    <mergeCell ref="I20:M20"/>
    <mergeCell ref="I21:M21"/>
    <mergeCell ref="J22:M22"/>
    <mergeCell ref="D24:G24"/>
    <mergeCell ref="I24:L24"/>
    <mergeCell ref="D26:G26"/>
    <mergeCell ref="I26:L26"/>
    <mergeCell ref="C5:C8"/>
    <mergeCell ref="D5:D8"/>
    <mergeCell ref="I5:I8"/>
    <mergeCell ref="J5:J8"/>
    <mergeCell ref="K5:K8"/>
    <mergeCell ref="H4:H8"/>
    <mergeCell ref="I18:M18"/>
    <mergeCell ref="I19:M19"/>
    <mergeCell ref="X2:X8"/>
    <mergeCell ref="N3:W4"/>
    <mergeCell ref="N5:P5"/>
    <mergeCell ref="Q5:W5"/>
    <mergeCell ref="N7:W7"/>
    <mergeCell ref="I4:L4"/>
    <mergeCell ref="M4:M8"/>
    <mergeCell ref="L5:L8"/>
    <mergeCell ref="A2:W2"/>
    <mergeCell ref="A3:A8"/>
    <mergeCell ref="B3:B8"/>
    <mergeCell ref="C3:D4"/>
    <mergeCell ref="E3:E8"/>
    <mergeCell ref="F3:F8"/>
    <mergeCell ref="G3:G8"/>
    <mergeCell ref="H3:M3"/>
  </mergeCells>
  <printOptions/>
  <pageMargins left="0.31496062992125984" right="0" top="0.5511811023622047" bottom="0.35433070866141736" header="0.31496062992125984" footer="0.31496062992125984"/>
  <pageSetup fitToHeight="5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90" zoomScaleNormal="90" zoomScalePageLayoutView="0" workbookViewId="0" topLeftCell="A1">
      <selection activeCell="B11" sqref="B11"/>
    </sheetView>
  </sheetViews>
  <sheetFormatPr defaultColWidth="9.00390625" defaultRowHeight="12.75"/>
  <cols>
    <col min="1" max="1" width="9.375" style="656" customWidth="1"/>
    <col min="2" max="2" width="32.75390625" style="656" customWidth="1"/>
    <col min="3" max="3" width="9.75390625" style="656" customWidth="1"/>
    <col min="4" max="4" width="9.25390625" style="656" customWidth="1"/>
    <col min="5" max="5" width="6.75390625" style="656" customWidth="1"/>
    <col min="6" max="6" width="5.75390625" style="656" customWidth="1"/>
    <col min="7" max="8" width="7.75390625" style="656" customWidth="1"/>
    <col min="9" max="9" width="6.625" style="656" customWidth="1"/>
    <col min="10" max="10" width="6.375" style="656" customWidth="1"/>
    <col min="11" max="12" width="6.25390625" style="656" customWidth="1"/>
    <col min="13" max="14" width="7.625" style="656" hidden="1" customWidth="1"/>
    <col min="15" max="15" width="7.25390625" style="656" hidden="1" customWidth="1"/>
    <col min="16" max="16" width="6.25390625" style="656" customWidth="1"/>
    <col min="17" max="17" width="7.25390625" style="656" hidden="1" customWidth="1"/>
    <col min="18" max="21" width="0" style="656" hidden="1" customWidth="1"/>
    <col min="22" max="22" width="0.2421875" style="656" hidden="1" customWidth="1"/>
    <col min="23" max="23" width="8.375" style="656" hidden="1" customWidth="1"/>
    <col min="24" max="24" width="17.875" style="656" customWidth="1"/>
    <col min="25" max="25" width="8.375" style="655" customWidth="1"/>
    <col min="26" max="26" width="12.125" style="590" hidden="1" customWidth="1"/>
    <col min="27" max="27" width="15.875" style="0" hidden="1" customWidth="1"/>
    <col min="28" max="28" width="9.25390625" style="0" hidden="1" customWidth="1"/>
    <col min="29" max="29" width="0" style="0" hidden="1" customWidth="1"/>
  </cols>
  <sheetData>
    <row r="1" spans="1:28" ht="15.75">
      <c r="A1" s="183"/>
      <c r="B1" s="184"/>
      <c r="C1" s="185"/>
      <c r="D1" s="186"/>
      <c r="E1" s="186"/>
      <c r="F1" s="185"/>
      <c r="G1" s="185"/>
      <c r="H1" s="185"/>
      <c r="I1" s="184"/>
      <c r="J1" s="184"/>
      <c r="K1" s="184"/>
      <c r="L1" s="184"/>
      <c r="M1" s="184"/>
      <c r="N1" s="184"/>
      <c r="O1" s="184"/>
      <c r="P1" s="184"/>
      <c r="Q1" s="184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4"/>
    </row>
    <row r="2" spans="1:28" ht="15.75" customHeight="1">
      <c r="A2" s="1140" t="s">
        <v>237</v>
      </c>
      <c r="B2" s="1140"/>
      <c r="C2" s="1140"/>
      <c r="D2" s="1140"/>
      <c r="E2" s="1140"/>
      <c r="F2" s="1140"/>
      <c r="G2" s="1140"/>
      <c r="H2" s="1140"/>
      <c r="I2" s="1140"/>
      <c r="J2" s="1140"/>
      <c r="K2" s="1140"/>
      <c r="L2" s="1140"/>
      <c r="M2" s="1140"/>
      <c r="N2" s="1140"/>
      <c r="O2" s="1140"/>
      <c r="P2" s="1140"/>
      <c r="Q2" s="1140"/>
      <c r="R2" s="1140"/>
      <c r="S2" s="1140"/>
      <c r="T2" s="1140"/>
      <c r="U2" s="1140"/>
      <c r="V2" s="1140"/>
      <c r="W2" s="1140"/>
      <c r="X2" s="1140" t="s">
        <v>232</v>
      </c>
      <c r="Y2" s="574"/>
      <c r="Z2" s="574"/>
      <c r="AA2" s="189"/>
      <c r="AB2" s="189"/>
    </row>
    <row r="3" spans="1:28" ht="15" customHeight="1">
      <c r="A3" s="1144" t="s">
        <v>33</v>
      </c>
      <c r="B3" s="1104" t="s">
        <v>30</v>
      </c>
      <c r="C3" s="1116" t="s">
        <v>141</v>
      </c>
      <c r="D3" s="1116"/>
      <c r="E3" s="1091" t="s">
        <v>63</v>
      </c>
      <c r="F3" s="1091" t="s">
        <v>37</v>
      </c>
      <c r="G3" s="1145" t="s">
        <v>34</v>
      </c>
      <c r="H3" s="1116" t="s">
        <v>23</v>
      </c>
      <c r="I3" s="1116"/>
      <c r="J3" s="1116"/>
      <c r="K3" s="1116"/>
      <c r="L3" s="1116"/>
      <c r="M3" s="1116"/>
      <c r="N3" s="1116"/>
      <c r="O3" s="1116"/>
      <c r="P3" s="1116"/>
      <c r="Q3" s="1116"/>
      <c r="R3" s="1116"/>
      <c r="S3" s="1116"/>
      <c r="T3" s="1116"/>
      <c r="U3" s="1116"/>
      <c r="V3" s="1116"/>
      <c r="W3" s="1116"/>
      <c r="X3" s="1140"/>
      <c r="Y3" s="562"/>
      <c r="Z3" s="562"/>
      <c r="AA3" s="189"/>
      <c r="AB3" s="189"/>
    </row>
    <row r="4" spans="1:28" ht="15.75">
      <c r="A4" s="1144"/>
      <c r="B4" s="1104"/>
      <c r="C4" s="1116"/>
      <c r="D4" s="1116"/>
      <c r="E4" s="1091"/>
      <c r="F4" s="1091"/>
      <c r="G4" s="1145"/>
      <c r="H4" s="1091" t="s">
        <v>24</v>
      </c>
      <c r="I4" s="1104" t="s">
        <v>25</v>
      </c>
      <c r="J4" s="1104"/>
      <c r="K4" s="1104"/>
      <c r="L4" s="1104"/>
      <c r="M4" s="1091" t="s">
        <v>26</v>
      </c>
      <c r="N4" s="1116"/>
      <c r="O4" s="1116"/>
      <c r="P4" s="1116"/>
      <c r="Q4" s="1116"/>
      <c r="R4" s="1116"/>
      <c r="S4" s="1116"/>
      <c r="T4" s="1116"/>
      <c r="U4" s="1116"/>
      <c r="V4" s="1116"/>
      <c r="W4" s="1116"/>
      <c r="X4" s="1140"/>
      <c r="Y4" s="562"/>
      <c r="Z4" s="562"/>
      <c r="AA4" s="189"/>
      <c r="AB4" s="189"/>
    </row>
    <row r="5" spans="1:28" ht="15.75">
      <c r="A5" s="1144"/>
      <c r="B5" s="1104"/>
      <c r="C5" s="1091" t="s">
        <v>36</v>
      </c>
      <c r="D5" s="1091" t="s">
        <v>38</v>
      </c>
      <c r="E5" s="1091"/>
      <c r="F5" s="1091"/>
      <c r="G5" s="1145"/>
      <c r="H5" s="1091"/>
      <c r="I5" s="1091" t="s">
        <v>21</v>
      </c>
      <c r="J5" s="1091" t="s">
        <v>27</v>
      </c>
      <c r="K5" s="1091" t="s">
        <v>28</v>
      </c>
      <c r="L5" s="1091" t="s">
        <v>29</v>
      </c>
      <c r="M5" s="1091"/>
      <c r="N5" s="1104" t="s">
        <v>53</v>
      </c>
      <c r="O5" s="1104"/>
      <c r="P5" s="1104"/>
      <c r="Q5" s="1104" t="s">
        <v>54</v>
      </c>
      <c r="R5" s="1104"/>
      <c r="S5" s="1104"/>
      <c r="T5" s="1104"/>
      <c r="U5" s="1104"/>
      <c r="V5" s="1104"/>
      <c r="W5" s="1104"/>
      <c r="X5" s="1140"/>
      <c r="Y5" s="561"/>
      <c r="Z5" s="561"/>
      <c r="AA5" s="189"/>
      <c r="AB5" s="189"/>
    </row>
    <row r="6" spans="1:29" ht="15.75">
      <c r="A6" s="1144"/>
      <c r="B6" s="1104"/>
      <c r="C6" s="1091"/>
      <c r="D6" s="1091"/>
      <c r="E6" s="1091"/>
      <c r="F6" s="1091"/>
      <c r="G6" s="1145"/>
      <c r="H6" s="1091"/>
      <c r="I6" s="1091"/>
      <c r="J6" s="1091"/>
      <c r="K6" s="1091"/>
      <c r="L6" s="1091"/>
      <c r="M6" s="1091"/>
      <c r="N6" s="679">
        <v>1</v>
      </c>
      <c r="O6" s="679" t="s">
        <v>142</v>
      </c>
      <c r="P6" s="679" t="s">
        <v>143</v>
      </c>
      <c r="Q6" s="679">
        <v>3</v>
      </c>
      <c r="R6" s="345"/>
      <c r="S6" s="345"/>
      <c r="T6" s="345"/>
      <c r="U6" s="345"/>
      <c r="V6" s="345"/>
      <c r="W6" s="190">
        <v>4</v>
      </c>
      <c r="X6" s="1140"/>
      <c r="Y6" s="561"/>
      <c r="Z6" s="561"/>
      <c r="AA6" s="191">
        <v>1</v>
      </c>
      <c r="AB6" s="192" t="s">
        <v>142</v>
      </c>
      <c r="AC6" s="193" t="s">
        <v>143</v>
      </c>
    </row>
    <row r="7" spans="1:28" ht="15.75">
      <c r="A7" s="1144"/>
      <c r="B7" s="1104"/>
      <c r="C7" s="1091"/>
      <c r="D7" s="1091"/>
      <c r="E7" s="1091"/>
      <c r="F7" s="1091"/>
      <c r="G7" s="1145"/>
      <c r="H7" s="1091"/>
      <c r="I7" s="1091"/>
      <c r="J7" s="1091"/>
      <c r="K7" s="1091"/>
      <c r="L7" s="1091"/>
      <c r="M7" s="1091"/>
      <c r="N7" s="1104"/>
      <c r="O7" s="1104"/>
      <c r="P7" s="1104"/>
      <c r="Q7" s="1104"/>
      <c r="R7" s="1104"/>
      <c r="S7" s="1104"/>
      <c r="T7" s="1104"/>
      <c r="U7" s="1104"/>
      <c r="V7" s="1104"/>
      <c r="W7" s="1104"/>
      <c r="X7" s="1140"/>
      <c r="Y7" s="561"/>
      <c r="Z7" s="561"/>
      <c r="AA7" s="189"/>
      <c r="AB7" s="189"/>
    </row>
    <row r="8" spans="1:28" ht="15.75">
      <c r="A8" s="1144"/>
      <c r="B8" s="1104"/>
      <c r="C8" s="1091"/>
      <c r="D8" s="1091"/>
      <c r="E8" s="1091"/>
      <c r="F8" s="1091"/>
      <c r="G8" s="1145"/>
      <c r="H8" s="1091"/>
      <c r="I8" s="1091"/>
      <c r="J8" s="1091"/>
      <c r="K8" s="1091"/>
      <c r="L8" s="1091"/>
      <c r="M8" s="1091"/>
      <c r="N8" s="679">
        <v>15</v>
      </c>
      <c r="O8" s="679">
        <v>9</v>
      </c>
      <c r="P8" s="679"/>
      <c r="Q8" s="679">
        <v>15</v>
      </c>
      <c r="R8" s="345"/>
      <c r="S8" s="345"/>
      <c r="T8" s="345"/>
      <c r="U8" s="345"/>
      <c r="V8" s="345"/>
      <c r="W8" s="190">
        <v>22</v>
      </c>
      <c r="X8" s="1140"/>
      <c r="Y8" s="561"/>
      <c r="Z8" s="561"/>
      <c r="AA8" s="189"/>
      <c r="AB8" s="189"/>
    </row>
    <row r="9" spans="1:29" ht="37.5" customHeight="1">
      <c r="A9" s="209" t="s">
        <v>206</v>
      </c>
      <c r="B9" s="653" t="s">
        <v>111</v>
      </c>
      <c r="C9" s="120" t="s">
        <v>143</v>
      </c>
      <c r="D9" s="119"/>
      <c r="E9" s="119"/>
      <c r="F9" s="714"/>
      <c r="G9" s="715">
        <v>2</v>
      </c>
      <c r="H9" s="716">
        <f>G9*30</f>
        <v>60</v>
      </c>
      <c r="I9" s="716">
        <f>SUM(J9:L9)</f>
        <v>20</v>
      </c>
      <c r="J9" s="120"/>
      <c r="K9" s="120"/>
      <c r="L9" s="120">
        <v>20</v>
      </c>
      <c r="M9" s="120">
        <f>H9-I9</f>
        <v>40</v>
      </c>
      <c r="N9" s="208"/>
      <c r="O9" s="208"/>
      <c r="P9" s="208">
        <v>2</v>
      </c>
      <c r="Q9" s="208"/>
      <c r="R9" s="680"/>
      <c r="S9" s="681"/>
      <c r="T9" s="680"/>
      <c r="U9" s="717"/>
      <c r="V9" s="717"/>
      <c r="W9" s="717"/>
      <c r="X9" s="717"/>
      <c r="Y9" s="644"/>
      <c r="Z9" s="584"/>
      <c r="AA9" s="189">
        <f aca="true" t="shared" si="0" ref="AA9:AA14">IF(N9&lt;&gt;"","так","")</f>
      </c>
      <c r="AB9" s="189">
        <f aca="true" t="shared" si="1" ref="AB9:AB14">IF(O9&lt;&gt;"","так","")</f>
      </c>
      <c r="AC9" s="189" t="str">
        <f aca="true" t="shared" si="2" ref="AC9:AC14">IF(P9&lt;&gt;"","так","")</f>
        <v>так</v>
      </c>
    </row>
    <row r="10" spans="1:29" ht="18.75">
      <c r="A10" s="236"/>
      <c r="B10" s="682" t="s">
        <v>82</v>
      </c>
      <c r="C10" s="222"/>
      <c r="D10" s="683" t="s">
        <v>144</v>
      </c>
      <c r="E10" s="684"/>
      <c r="F10" s="685"/>
      <c r="G10" s="686"/>
      <c r="H10" s="222"/>
      <c r="I10" s="687">
        <f>J10+K10+L10</f>
        <v>0</v>
      </c>
      <c r="J10" s="222"/>
      <c r="K10" s="222"/>
      <c r="L10" s="222"/>
      <c r="M10" s="222"/>
      <c r="N10" s="208" t="s">
        <v>83</v>
      </c>
      <c r="O10" s="208" t="s">
        <v>83</v>
      </c>
      <c r="P10" s="208" t="s">
        <v>83</v>
      </c>
      <c r="Q10" s="208"/>
      <c r="R10" s="680"/>
      <c r="S10" s="680"/>
      <c r="T10" s="680"/>
      <c r="U10" s="717"/>
      <c r="V10" s="717"/>
      <c r="W10" s="717"/>
      <c r="X10" s="717"/>
      <c r="Y10" s="644"/>
      <c r="Z10" s="584"/>
      <c r="AA10" s="189" t="str">
        <f t="shared" si="0"/>
        <v>так</v>
      </c>
      <c r="AB10" s="189" t="str">
        <f t="shared" si="1"/>
        <v>так</v>
      </c>
      <c r="AC10" s="189" t="str">
        <f t="shared" si="2"/>
        <v>так</v>
      </c>
    </row>
    <row r="11" spans="1:29" s="633" customFormat="1" ht="45" customHeight="1">
      <c r="A11" s="209" t="s">
        <v>205</v>
      </c>
      <c r="B11" s="180" t="s">
        <v>227</v>
      </c>
      <c r="C11" s="236"/>
      <c r="D11" s="236"/>
      <c r="E11" s="236"/>
      <c r="F11" s="265" t="s">
        <v>143</v>
      </c>
      <c r="G11" s="231">
        <v>1.5</v>
      </c>
      <c r="H11" s="236">
        <f>G11*30</f>
        <v>45</v>
      </c>
      <c r="I11" s="236">
        <f>SUM(J11:L11)</f>
        <v>18</v>
      </c>
      <c r="J11" s="236"/>
      <c r="K11" s="236"/>
      <c r="L11" s="236">
        <v>18</v>
      </c>
      <c r="M11" s="236">
        <f>H11-I11</f>
        <v>27</v>
      </c>
      <c r="N11" s="236"/>
      <c r="O11" s="236"/>
      <c r="P11" s="236">
        <v>2</v>
      </c>
      <c r="Q11" s="236"/>
      <c r="R11" s="345"/>
      <c r="S11" s="681"/>
      <c r="T11" s="345"/>
      <c r="U11" s="345"/>
      <c r="V11" s="345"/>
      <c r="W11" s="345"/>
      <c r="X11" s="345"/>
      <c r="Y11" s="189"/>
      <c r="Z11" s="189" t="s">
        <v>229</v>
      </c>
      <c r="AA11" s="189">
        <f t="shared" si="0"/>
      </c>
      <c r="AB11" s="189">
        <f t="shared" si="1"/>
      </c>
      <c r="AC11" s="189" t="str">
        <f t="shared" si="2"/>
        <v>так</v>
      </c>
    </row>
    <row r="12" spans="1:29" s="633" customFormat="1" ht="31.5">
      <c r="A12" s="209" t="s">
        <v>126</v>
      </c>
      <c r="B12" s="502" t="s">
        <v>115</v>
      </c>
      <c r="C12" s="236"/>
      <c r="D12" s="236"/>
      <c r="E12" s="236"/>
      <c r="F12" s="265"/>
      <c r="G12" s="231">
        <v>2.5</v>
      </c>
      <c r="H12" s="236">
        <f>G12*30</f>
        <v>75</v>
      </c>
      <c r="I12" s="236">
        <f>SUM(J12:L12)</f>
        <v>27</v>
      </c>
      <c r="J12" s="236">
        <v>18</v>
      </c>
      <c r="K12" s="236">
        <v>9</v>
      </c>
      <c r="L12" s="236"/>
      <c r="M12" s="236">
        <f>H12-I12</f>
        <v>48</v>
      </c>
      <c r="N12" s="236"/>
      <c r="O12" s="236"/>
      <c r="P12" s="236">
        <v>3</v>
      </c>
      <c r="Q12" s="236"/>
      <c r="R12" s="517"/>
      <c r="S12" s="681"/>
      <c r="T12" s="517"/>
      <c r="U12" s="517"/>
      <c r="V12" s="517"/>
      <c r="W12" s="517"/>
      <c r="X12" s="517"/>
      <c r="Y12" s="276"/>
      <c r="Z12" s="637"/>
      <c r="AA12" s="189">
        <f t="shared" si="0"/>
      </c>
      <c r="AB12" s="189">
        <f t="shared" si="1"/>
      </c>
      <c r="AC12" s="189" t="str">
        <f t="shared" si="2"/>
        <v>так</v>
      </c>
    </row>
    <row r="13" spans="1:32" ht="31.5">
      <c r="A13" s="718" t="s">
        <v>184</v>
      </c>
      <c r="B13" s="719" t="s">
        <v>183</v>
      </c>
      <c r="C13" s="720"/>
      <c r="D13" s="720"/>
      <c r="E13" s="720"/>
      <c r="F13" s="720"/>
      <c r="G13" s="715">
        <v>3.5</v>
      </c>
      <c r="H13" s="120">
        <f>G13*30</f>
        <v>105</v>
      </c>
      <c r="I13" s="120">
        <f>J13+L13+K13</f>
        <v>27</v>
      </c>
      <c r="J13" s="120">
        <v>9</v>
      </c>
      <c r="K13" s="120">
        <v>9</v>
      </c>
      <c r="L13" s="120">
        <v>9</v>
      </c>
      <c r="M13" s="721">
        <f>H13-I13</f>
        <v>78</v>
      </c>
      <c r="N13" s="236"/>
      <c r="O13" s="654"/>
      <c r="P13" s="236">
        <v>3</v>
      </c>
      <c r="Q13" s="654"/>
      <c r="R13" s="680"/>
      <c r="S13" s="681"/>
      <c r="T13" s="680"/>
      <c r="U13" s="717"/>
      <c r="V13" s="717"/>
      <c r="W13" s="722"/>
      <c r="X13" s="722"/>
      <c r="Y13" s="668"/>
      <c r="Z13" s="589"/>
      <c r="AA13" s="189">
        <f t="shared" si="0"/>
      </c>
      <c r="AB13" s="189">
        <f t="shared" si="1"/>
      </c>
      <c r="AC13" s="189" t="str">
        <f t="shared" si="2"/>
        <v>так</v>
      </c>
      <c r="AD13" s="589"/>
      <c r="AE13" s="589"/>
      <c r="AF13" s="589"/>
    </row>
    <row r="14" spans="1:32" s="633" customFormat="1" ht="47.25" customHeight="1">
      <c r="A14" s="209" t="s">
        <v>213</v>
      </c>
      <c r="B14" s="264" t="s">
        <v>125</v>
      </c>
      <c r="C14" s="236" t="s">
        <v>143</v>
      </c>
      <c r="D14" s="236"/>
      <c r="E14" s="222"/>
      <c r="F14" s="222"/>
      <c r="G14" s="231">
        <v>4.5</v>
      </c>
      <c r="H14" s="236">
        <f>G14*30</f>
        <v>135</v>
      </c>
      <c r="I14" s="236">
        <f>SUM(J14:L14)</f>
        <v>45</v>
      </c>
      <c r="J14" s="236">
        <v>27</v>
      </c>
      <c r="K14" s="236">
        <v>18</v>
      </c>
      <c r="L14" s="236"/>
      <c r="M14" s="236">
        <f>H14-I14</f>
        <v>90</v>
      </c>
      <c r="N14" s="236"/>
      <c r="O14" s="222"/>
      <c r="P14" s="222">
        <v>5</v>
      </c>
      <c r="Q14" s="723"/>
      <c r="R14" s="596"/>
      <c r="S14" s="596"/>
      <c r="T14" s="596"/>
      <c r="U14" s="596"/>
      <c r="V14" s="596"/>
      <c r="W14" s="722"/>
      <c r="X14" s="722"/>
      <c r="Y14" s="668"/>
      <c r="Z14" s="638"/>
      <c r="AA14" s="189">
        <f t="shared" si="0"/>
      </c>
      <c r="AB14" s="189">
        <f t="shared" si="1"/>
      </c>
      <c r="AC14" s="189" t="str">
        <f t="shared" si="2"/>
        <v>так</v>
      </c>
      <c r="AD14" s="639"/>
      <c r="AE14" s="639"/>
      <c r="AF14" s="639"/>
    </row>
    <row r="15" spans="1:32" ht="16.5" thickBot="1">
      <c r="A15" s="183"/>
      <c r="B15" s="184"/>
      <c r="C15" s="185"/>
      <c r="D15" s="186"/>
      <c r="E15" s="186"/>
      <c r="F15" s="185"/>
      <c r="G15" s="185"/>
      <c r="H15" s="185"/>
      <c r="I15" s="184"/>
      <c r="J15" s="184"/>
      <c r="K15" s="184"/>
      <c r="L15" s="184"/>
      <c r="M15" s="184"/>
      <c r="N15" s="184"/>
      <c r="O15" s="184"/>
      <c r="P15" s="184"/>
      <c r="Q15" s="184"/>
      <c r="R15" s="332"/>
      <c r="S15" s="332"/>
      <c r="T15" s="332"/>
      <c r="U15" s="332"/>
      <c r="V15" s="332"/>
      <c r="W15" s="332"/>
      <c r="X15" s="332"/>
      <c r="Y15" s="308"/>
      <c r="Z15" s="588"/>
      <c r="AA15" s="588"/>
      <c r="AB15" s="588"/>
      <c r="AC15" s="589"/>
      <c r="AD15" s="589"/>
      <c r="AE15" s="589"/>
      <c r="AF15" s="589"/>
    </row>
    <row r="16" spans="1:32" ht="16.5" thickBot="1">
      <c r="A16" s="318"/>
      <c r="B16" s="318"/>
      <c r="C16" s="323"/>
      <c r="D16" s="323"/>
      <c r="E16" s="323"/>
      <c r="F16" s="323"/>
      <c r="G16" s="324"/>
      <c r="H16" s="325"/>
      <c r="I16" s="1049" t="s">
        <v>31</v>
      </c>
      <c r="J16" s="1050"/>
      <c r="K16" s="1050"/>
      <c r="L16" s="1050"/>
      <c r="M16" s="1051"/>
      <c r="N16" s="724">
        <f>COUNTIF($C$9:$C$14,"=1")</f>
        <v>0</v>
      </c>
      <c r="O16" s="327">
        <v>2</v>
      </c>
      <c r="P16" s="328">
        <v>2</v>
      </c>
      <c r="Q16" s="328">
        <v>4</v>
      </c>
      <c r="R16" s="332"/>
      <c r="S16" s="332"/>
      <c r="T16" s="332"/>
      <c r="U16" s="332"/>
      <c r="V16" s="332"/>
      <c r="W16" s="328">
        <v>1</v>
      </c>
      <c r="X16" s="319"/>
      <c r="Y16" s="319"/>
      <c r="Z16" s="588"/>
      <c r="AA16" s="588"/>
      <c r="AB16" s="588"/>
      <c r="AC16" s="589"/>
      <c r="AD16" s="589"/>
      <c r="AE16" s="589"/>
      <c r="AF16" s="589"/>
    </row>
    <row r="17" spans="1:32" ht="16.5" thickBot="1">
      <c r="A17" s="318"/>
      <c r="B17" s="318"/>
      <c r="C17" s="323"/>
      <c r="D17" s="323"/>
      <c r="E17" s="323"/>
      <c r="F17" s="323"/>
      <c r="G17" s="324"/>
      <c r="H17" s="325"/>
      <c r="I17" s="1032" t="s">
        <v>39</v>
      </c>
      <c r="J17" s="1032"/>
      <c r="K17" s="1032"/>
      <c r="L17" s="1032"/>
      <c r="M17" s="1032"/>
      <c r="N17" s="724">
        <v>4</v>
      </c>
      <c r="O17" s="327">
        <v>3</v>
      </c>
      <c r="P17" s="328">
        <v>1</v>
      </c>
      <c r="Q17" s="328">
        <v>2</v>
      </c>
      <c r="R17" s="189"/>
      <c r="S17" s="189"/>
      <c r="T17" s="189"/>
      <c r="U17" s="189"/>
      <c r="V17" s="189"/>
      <c r="W17" s="328">
        <v>1</v>
      </c>
      <c r="X17" s="319"/>
      <c r="Y17" s="319"/>
      <c r="Z17" s="189"/>
      <c r="AA17" s="189"/>
      <c r="AB17" s="189"/>
      <c r="AC17" s="589"/>
      <c r="AD17" s="589"/>
      <c r="AE17" s="589"/>
      <c r="AF17" s="589"/>
    </row>
    <row r="18" spans="1:32" ht="16.5" thickBot="1">
      <c r="A18" s="318"/>
      <c r="B18" s="318"/>
      <c r="C18" s="323"/>
      <c r="D18" s="323"/>
      <c r="E18" s="323"/>
      <c r="F18" s="323"/>
      <c r="G18" s="324"/>
      <c r="H18" s="325"/>
      <c r="I18" s="1032" t="s">
        <v>64</v>
      </c>
      <c r="J18" s="1033"/>
      <c r="K18" s="1033"/>
      <c r="L18" s="1033"/>
      <c r="M18" s="1033"/>
      <c r="N18" s="391">
        <f>COUNTIF($E$5:$E$14,"=1")</f>
        <v>0</v>
      </c>
      <c r="O18" s="327">
        <f>COUNTIF($E$5:$E$14,"=2")</f>
        <v>0</v>
      </c>
      <c r="P18" s="327">
        <f>COUNTIF($E$5:$E$14,"=3")</f>
        <v>0</v>
      </c>
      <c r="Q18" s="391">
        <f>COUNTIF($E$5:$E$14,"=4")</f>
        <v>0</v>
      </c>
      <c r="R18" s="189"/>
      <c r="S18" s="189"/>
      <c r="T18" s="189"/>
      <c r="U18" s="189"/>
      <c r="V18" s="189"/>
      <c r="W18" s="328">
        <v>0</v>
      </c>
      <c r="X18" s="319"/>
      <c r="Y18" s="319"/>
      <c r="Z18" s="189"/>
      <c r="AA18" s="189"/>
      <c r="AB18" s="189"/>
      <c r="AC18" s="589"/>
      <c r="AD18" s="589"/>
      <c r="AE18" s="589"/>
      <c r="AF18" s="589"/>
    </row>
    <row r="19" spans="1:32" ht="16.5" thickBot="1">
      <c r="A19" s="318"/>
      <c r="B19" s="318"/>
      <c r="C19" s="323"/>
      <c r="D19" s="323"/>
      <c r="E19" s="323"/>
      <c r="F19" s="323"/>
      <c r="G19" s="324"/>
      <c r="H19" s="325"/>
      <c r="I19" s="1032" t="s">
        <v>44</v>
      </c>
      <c r="J19" s="1033"/>
      <c r="K19" s="1033"/>
      <c r="L19" s="1033"/>
      <c r="M19" s="1033"/>
      <c r="N19" s="391">
        <f>COUNTIF($F$13:$F$14,"=1")</f>
        <v>0</v>
      </c>
      <c r="O19" s="330">
        <f>COUNTIF($F$13:$F$14,"=2")</f>
        <v>0</v>
      </c>
      <c r="P19" s="331">
        <v>1</v>
      </c>
      <c r="Q19" s="331">
        <f>COUNTIF($F$13:$F$14,"=4")</f>
        <v>0</v>
      </c>
      <c r="R19" s="332"/>
      <c r="S19" s="332"/>
      <c r="T19" s="332"/>
      <c r="U19" s="332"/>
      <c r="V19" s="332"/>
      <c r="W19" s="328">
        <v>0</v>
      </c>
      <c r="X19" s="319"/>
      <c r="Y19" s="319"/>
      <c r="Z19" s="588"/>
      <c r="AA19" s="588"/>
      <c r="AB19" s="588"/>
      <c r="AC19" s="589"/>
      <c r="AD19" s="589"/>
      <c r="AE19" s="589"/>
      <c r="AF19" s="589"/>
    </row>
    <row r="20" spans="1:32" ht="16.5" thickBot="1">
      <c r="A20" s="334"/>
      <c r="B20" s="334"/>
      <c r="C20" s="334"/>
      <c r="D20" s="334"/>
      <c r="E20" s="334"/>
      <c r="F20" s="334"/>
      <c r="G20" s="334"/>
      <c r="H20" s="334"/>
      <c r="I20" s="334"/>
      <c r="J20" s="1034" t="s">
        <v>146</v>
      </c>
      <c r="K20" s="1035"/>
      <c r="L20" s="1035"/>
      <c r="M20" s="1036"/>
      <c r="N20" s="725">
        <v>1</v>
      </c>
      <c r="O20" s="336" t="s">
        <v>142</v>
      </c>
      <c r="P20" s="295" t="s">
        <v>143</v>
      </c>
      <c r="Q20" s="726">
        <v>3</v>
      </c>
      <c r="R20" s="332"/>
      <c r="S20" s="332"/>
      <c r="T20" s="332"/>
      <c r="U20" s="332"/>
      <c r="V20" s="332"/>
      <c r="W20" s="600">
        <v>4</v>
      </c>
      <c r="X20" s="669"/>
      <c r="Y20" s="669"/>
      <c r="Z20" s="588"/>
      <c r="AA20" s="588"/>
      <c r="AB20" s="588"/>
      <c r="AC20" s="589"/>
      <c r="AD20" s="589"/>
      <c r="AE20" s="589"/>
      <c r="AF20" s="589"/>
    </row>
    <row r="21" spans="1:32" ht="15.75">
      <c r="A21" s="318"/>
      <c r="B21" s="318"/>
      <c r="C21" s="323"/>
      <c r="D21" s="323"/>
      <c r="E21" s="323"/>
      <c r="F21" s="323"/>
      <c r="G21" s="324"/>
      <c r="H21" s="325"/>
      <c r="I21" s="325"/>
      <c r="J21" s="337"/>
      <c r="K21" s="338"/>
      <c r="L21" s="338"/>
      <c r="M21" s="338"/>
      <c r="N21" s="340"/>
      <c r="O21" s="340"/>
      <c r="P21" s="340"/>
      <c r="Q21" s="319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589"/>
      <c r="AD21" s="589"/>
      <c r="AE21" s="589"/>
      <c r="AF21" s="589"/>
    </row>
    <row r="22" spans="1:32" ht="18.75">
      <c r="A22" s="727"/>
      <c r="B22" s="318"/>
      <c r="C22" s="323"/>
      <c r="D22" s="1037"/>
      <c r="E22" s="1037"/>
      <c r="F22" s="1038"/>
      <c r="G22" s="1038"/>
      <c r="H22" s="325"/>
      <c r="I22" s="1039"/>
      <c r="J22" s="1040"/>
      <c r="K22" s="1040"/>
      <c r="L22" s="1040"/>
      <c r="M22" s="184"/>
      <c r="N22" s="184"/>
      <c r="O22" s="184"/>
      <c r="P22" s="184"/>
      <c r="Q22" s="184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589"/>
      <c r="AD22" s="589"/>
      <c r="AE22" s="589"/>
      <c r="AF22" s="589"/>
    </row>
    <row r="23" spans="1:32" ht="15.75">
      <c r="A23" s="183"/>
      <c r="B23" s="318"/>
      <c r="C23" s="323"/>
      <c r="D23" s="323"/>
      <c r="E23" s="323"/>
      <c r="F23" s="323"/>
      <c r="G23" s="324"/>
      <c r="H23" s="325"/>
      <c r="I23" s="325"/>
      <c r="J23" s="337"/>
      <c r="K23" s="338"/>
      <c r="L23" s="338"/>
      <c r="M23" s="184"/>
      <c r="N23" s="184"/>
      <c r="O23" s="184"/>
      <c r="P23" s="184"/>
      <c r="Q23" s="184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589"/>
      <c r="AD23" s="589"/>
      <c r="AE23" s="589"/>
      <c r="AF23" s="589"/>
    </row>
    <row r="24" spans="1:32" ht="15.75">
      <c r="A24" s="183"/>
      <c r="B24" s="318"/>
      <c r="C24" s="323"/>
      <c r="D24" s="1037"/>
      <c r="E24" s="1037"/>
      <c r="F24" s="1038"/>
      <c r="G24" s="1038"/>
      <c r="H24" s="325"/>
      <c r="I24" s="1039"/>
      <c r="J24" s="1040"/>
      <c r="K24" s="1040"/>
      <c r="L24" s="1040"/>
      <c r="M24" s="184"/>
      <c r="N24" s="184"/>
      <c r="O24" s="184"/>
      <c r="P24" s="184"/>
      <c r="Q24" s="184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589"/>
      <c r="AD24" s="589"/>
      <c r="AE24" s="589"/>
      <c r="AF24" s="589"/>
    </row>
    <row r="25" spans="25:27" ht="12.75">
      <c r="Y25" s="656"/>
      <c r="AA25" s="590"/>
    </row>
    <row r="26" spans="25:27" ht="12.75">
      <c r="Y26" s="656"/>
      <c r="AA26" s="590"/>
    </row>
    <row r="27" spans="25:27" ht="12.75">
      <c r="Y27" s="656"/>
      <c r="AA27" s="590"/>
    </row>
    <row r="28" spans="25:27" ht="12.75">
      <c r="Y28" s="656"/>
      <c r="AA28" s="590"/>
    </row>
    <row r="29" spans="25:27" ht="12.75">
      <c r="Y29" s="656"/>
      <c r="AA29" s="590"/>
    </row>
  </sheetData>
  <sheetProtection/>
  <mergeCells count="31">
    <mergeCell ref="D24:G24"/>
    <mergeCell ref="I24:L24"/>
    <mergeCell ref="I16:M16"/>
    <mergeCell ref="I17:M17"/>
    <mergeCell ref="I18:M18"/>
    <mergeCell ref="N3:W4"/>
    <mergeCell ref="X2:X8"/>
    <mergeCell ref="I19:M19"/>
    <mergeCell ref="J20:M20"/>
    <mergeCell ref="D22:G22"/>
    <mergeCell ref="I22:L22"/>
    <mergeCell ref="G3:G8"/>
    <mergeCell ref="C5:C8"/>
    <mergeCell ref="D5:D8"/>
    <mergeCell ref="H3:M3"/>
    <mergeCell ref="N5:P5"/>
    <mergeCell ref="Q5:W5"/>
    <mergeCell ref="N7:W7"/>
    <mergeCell ref="I4:L4"/>
    <mergeCell ref="M4:M8"/>
    <mergeCell ref="I5:I8"/>
    <mergeCell ref="H4:H8"/>
    <mergeCell ref="J5:J8"/>
    <mergeCell ref="K5:K8"/>
    <mergeCell ref="L5:L8"/>
    <mergeCell ref="A2:W2"/>
    <mergeCell ref="A3:A8"/>
    <mergeCell ref="B3:B8"/>
    <mergeCell ref="C3:D4"/>
    <mergeCell ref="E3:E8"/>
    <mergeCell ref="F3:F8"/>
  </mergeCells>
  <printOptions/>
  <pageMargins left="0.31496062992125984" right="0" top="0.5511811023622047" bottom="0.35433070866141736" header="0.31496062992125984" footer="0.31496062992125984"/>
  <pageSetup fitToHeight="5" fitToWidth="1" horizontalDpi="600" verticalDpi="6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4"/>
  <sheetViews>
    <sheetView zoomScale="90" zoomScaleNormal="90" zoomScaleSheetLayoutView="110" zoomScalePageLayoutView="0" workbookViewId="0" topLeftCell="A7">
      <selection activeCell="J38" sqref="J38"/>
    </sheetView>
  </sheetViews>
  <sheetFormatPr defaultColWidth="9.25390625" defaultRowHeight="12.75"/>
  <cols>
    <col min="1" max="1" width="9.375" style="2" customWidth="1"/>
    <col min="2" max="2" width="32.75390625" style="3" customWidth="1"/>
    <col min="3" max="3" width="5.625" style="4" customWidth="1"/>
    <col min="4" max="4" width="6.00390625" style="5" customWidth="1"/>
    <col min="5" max="5" width="3.625" style="5" customWidth="1"/>
    <col min="6" max="6" width="3.375" style="4" customWidth="1"/>
    <col min="7" max="8" width="7.75390625" style="4" customWidth="1"/>
    <col min="9" max="9" width="6.625" style="3" customWidth="1"/>
    <col min="10" max="10" width="6.375" style="3" customWidth="1"/>
    <col min="11" max="12" width="6.25390625" style="3" customWidth="1"/>
    <col min="13" max="13" width="7.625" style="3" customWidth="1"/>
    <col min="14" max="14" width="5.625" style="45" customWidth="1"/>
    <col min="15" max="15" width="5.75390625" style="3" customWidth="1"/>
    <col min="16" max="16" width="4.75390625" style="3" customWidth="1"/>
    <col min="17" max="17" width="6.25390625" style="3" customWidth="1"/>
    <col min="18" max="18" width="17.00390625" style="3" customWidth="1"/>
    <col min="19" max="16384" width="9.25390625" style="3" customWidth="1"/>
  </cols>
  <sheetData>
    <row r="1" spans="18:24" ht="33" customHeight="1" thickBot="1">
      <c r="R1" s="34"/>
      <c r="S1" s="34"/>
      <c r="T1" s="34"/>
      <c r="U1" s="34"/>
      <c r="V1" s="34"/>
      <c r="W1" s="34"/>
      <c r="X1" s="34"/>
    </row>
    <row r="2" spans="1:17" s="6" customFormat="1" ht="22.5" customHeight="1" thickBot="1">
      <c r="A2" s="1183" t="s">
        <v>110</v>
      </c>
      <c r="B2" s="1184"/>
      <c r="C2" s="1184"/>
      <c r="D2" s="1184"/>
      <c r="E2" s="1185"/>
      <c r="F2" s="1184"/>
      <c r="G2" s="1184"/>
      <c r="H2" s="1184"/>
      <c r="I2" s="1184"/>
      <c r="J2" s="1184"/>
      <c r="K2" s="1184"/>
      <c r="L2" s="1184"/>
      <c r="M2" s="1184"/>
      <c r="N2" s="1184"/>
      <c r="O2" s="1184"/>
      <c r="P2" s="1184"/>
      <c r="Q2" s="1186"/>
    </row>
    <row r="3" spans="1:17" s="6" customFormat="1" ht="31.5" customHeight="1">
      <c r="A3" s="1187" t="s">
        <v>33</v>
      </c>
      <c r="B3" s="1189" t="s">
        <v>30</v>
      </c>
      <c r="C3" s="1192" t="s">
        <v>35</v>
      </c>
      <c r="D3" s="1193"/>
      <c r="E3" s="1174" t="s">
        <v>63</v>
      </c>
      <c r="F3" s="1194" t="s">
        <v>37</v>
      </c>
      <c r="G3" s="1179" t="s">
        <v>34</v>
      </c>
      <c r="H3" s="1181" t="s">
        <v>23</v>
      </c>
      <c r="I3" s="1182"/>
      <c r="J3" s="1182"/>
      <c r="K3" s="1182"/>
      <c r="L3" s="1182"/>
      <c r="M3" s="1182"/>
      <c r="N3" s="1168" t="s">
        <v>45</v>
      </c>
      <c r="O3" s="1169"/>
      <c r="P3" s="1169"/>
      <c r="Q3" s="1170"/>
    </row>
    <row r="4" spans="1:17" s="6" customFormat="1" ht="27.75" customHeight="1" thickBot="1">
      <c r="A4" s="1187"/>
      <c r="B4" s="1190"/>
      <c r="C4" s="1192"/>
      <c r="D4" s="1193"/>
      <c r="E4" s="1175"/>
      <c r="F4" s="1194"/>
      <c r="G4" s="1179"/>
      <c r="H4" s="1174" t="s">
        <v>24</v>
      </c>
      <c r="I4" s="1202" t="s">
        <v>25</v>
      </c>
      <c r="J4" s="1200"/>
      <c r="K4" s="1200"/>
      <c r="L4" s="1200"/>
      <c r="M4" s="1203" t="s">
        <v>26</v>
      </c>
      <c r="N4" s="1171"/>
      <c r="O4" s="1172"/>
      <c r="P4" s="1172"/>
      <c r="Q4" s="1173"/>
    </row>
    <row r="5" spans="1:17" s="6" customFormat="1" ht="18" customHeight="1" thickBot="1">
      <c r="A5" s="1187"/>
      <c r="B5" s="1190"/>
      <c r="C5" s="1164" t="s">
        <v>36</v>
      </c>
      <c r="D5" s="1166" t="s">
        <v>38</v>
      </c>
      <c r="E5" s="1175"/>
      <c r="F5" s="1194"/>
      <c r="G5" s="1179"/>
      <c r="H5" s="1175"/>
      <c r="I5" s="1177" t="s">
        <v>21</v>
      </c>
      <c r="J5" s="1164" t="s">
        <v>27</v>
      </c>
      <c r="K5" s="1164" t="s">
        <v>28</v>
      </c>
      <c r="L5" s="1164" t="s">
        <v>29</v>
      </c>
      <c r="M5" s="1204"/>
      <c r="N5" s="1196" t="s">
        <v>53</v>
      </c>
      <c r="O5" s="1197"/>
      <c r="P5" s="1198"/>
      <c r="Q5" s="27" t="s">
        <v>54</v>
      </c>
    </row>
    <row r="6" spans="1:17" s="6" customFormat="1" ht="15.75">
      <c r="A6" s="1187"/>
      <c r="B6" s="1190"/>
      <c r="C6" s="1164"/>
      <c r="D6" s="1166"/>
      <c r="E6" s="1175"/>
      <c r="F6" s="1194"/>
      <c r="G6" s="1179"/>
      <c r="H6" s="1175"/>
      <c r="I6" s="1177"/>
      <c r="J6" s="1164"/>
      <c r="K6" s="1164"/>
      <c r="L6" s="1164"/>
      <c r="M6" s="1204"/>
      <c r="N6" s="52">
        <v>1</v>
      </c>
      <c r="O6" s="53">
        <v>2</v>
      </c>
      <c r="P6" s="54">
        <v>3</v>
      </c>
      <c r="Q6" s="55">
        <v>4</v>
      </c>
    </row>
    <row r="7" spans="1:17" s="6" customFormat="1" ht="14.25" customHeight="1">
      <c r="A7" s="1187"/>
      <c r="B7" s="1190"/>
      <c r="C7" s="1164"/>
      <c r="D7" s="1166"/>
      <c r="E7" s="1175"/>
      <c r="F7" s="1194"/>
      <c r="G7" s="1179"/>
      <c r="H7" s="1175"/>
      <c r="I7" s="1177"/>
      <c r="J7" s="1164"/>
      <c r="K7" s="1164"/>
      <c r="L7" s="1164"/>
      <c r="M7" s="1204"/>
      <c r="N7" s="1199" t="s">
        <v>46</v>
      </c>
      <c r="O7" s="1200"/>
      <c r="P7" s="1200"/>
      <c r="Q7" s="1201"/>
    </row>
    <row r="8" spans="1:17" s="6" customFormat="1" ht="14.25" customHeight="1" thickBot="1">
      <c r="A8" s="1188"/>
      <c r="B8" s="1191"/>
      <c r="C8" s="1165"/>
      <c r="D8" s="1167"/>
      <c r="E8" s="1176"/>
      <c r="F8" s="1195"/>
      <c r="G8" s="1180"/>
      <c r="H8" s="1176"/>
      <c r="I8" s="1178"/>
      <c r="J8" s="1165"/>
      <c r="K8" s="1165"/>
      <c r="L8" s="1165"/>
      <c r="M8" s="1205"/>
      <c r="N8" s="85">
        <v>15</v>
      </c>
      <c r="O8" s="86">
        <v>9</v>
      </c>
      <c r="P8" s="87">
        <v>9</v>
      </c>
      <c r="Q8" s="29">
        <v>15</v>
      </c>
    </row>
    <row r="9" spans="1:17" s="6" customFormat="1" ht="16.5" thickBot="1">
      <c r="A9" s="78">
        <v>1</v>
      </c>
      <c r="B9" s="79">
        <v>2</v>
      </c>
      <c r="C9" s="77">
        <v>3</v>
      </c>
      <c r="D9" s="77">
        <v>4</v>
      </c>
      <c r="E9" s="77">
        <v>5</v>
      </c>
      <c r="F9" s="77">
        <v>6</v>
      </c>
      <c r="G9" s="77">
        <v>7</v>
      </c>
      <c r="H9" s="77">
        <v>8</v>
      </c>
      <c r="I9" s="77">
        <v>9</v>
      </c>
      <c r="J9" s="77">
        <v>10</v>
      </c>
      <c r="K9" s="77">
        <v>11</v>
      </c>
      <c r="L9" s="80">
        <v>12</v>
      </c>
      <c r="M9" s="80">
        <v>13</v>
      </c>
      <c r="N9" s="81">
        <v>14</v>
      </c>
      <c r="O9" s="82">
        <v>15</v>
      </c>
      <c r="P9" s="83">
        <v>16</v>
      </c>
      <c r="Q9" s="84">
        <v>17</v>
      </c>
    </row>
    <row r="10" spans="1:17" s="6" customFormat="1" ht="16.5" thickBot="1">
      <c r="A10" s="1146" t="s">
        <v>47</v>
      </c>
      <c r="B10" s="1147"/>
      <c r="C10" s="1147"/>
      <c r="D10" s="1147"/>
      <c r="E10" s="1147"/>
      <c r="F10" s="1147"/>
      <c r="G10" s="1147"/>
      <c r="H10" s="1147"/>
      <c r="I10" s="1147"/>
      <c r="J10" s="1147"/>
      <c r="K10" s="1147"/>
      <c r="L10" s="1147"/>
      <c r="M10" s="1147"/>
      <c r="N10" s="30">
        <v>1</v>
      </c>
      <c r="O10" s="9">
        <v>2</v>
      </c>
      <c r="P10" s="51">
        <v>3</v>
      </c>
      <c r="Q10" s="31">
        <v>4</v>
      </c>
    </row>
    <row r="11" spans="1:17" s="6" customFormat="1" ht="16.5" thickBot="1">
      <c r="A11" s="1148" t="s">
        <v>85</v>
      </c>
      <c r="B11" s="1149"/>
      <c r="C11" s="1149"/>
      <c r="D11" s="1149"/>
      <c r="E11" s="1149"/>
      <c r="F11" s="1149"/>
      <c r="G11" s="1149"/>
      <c r="H11" s="1149"/>
      <c r="I11" s="1149"/>
      <c r="J11" s="1149"/>
      <c r="K11" s="1149"/>
      <c r="L11" s="1149"/>
      <c r="M11" s="1149"/>
      <c r="N11" s="1149"/>
      <c r="O11" s="1149"/>
      <c r="P11" s="1149"/>
      <c r="Q11" s="1149"/>
    </row>
    <row r="12" spans="1:21" ht="19.5" thickBot="1">
      <c r="A12" s="1159" t="s">
        <v>105</v>
      </c>
      <c r="B12" s="1160"/>
      <c r="C12" s="1160"/>
      <c r="D12" s="1160"/>
      <c r="E12" s="1160"/>
      <c r="F12" s="1160"/>
      <c r="G12" s="1160"/>
      <c r="H12" s="1160"/>
      <c r="I12" s="1160"/>
      <c r="J12" s="1160"/>
      <c r="K12" s="1160"/>
      <c r="L12" s="1160"/>
      <c r="M12" s="1160"/>
      <c r="N12" s="1160"/>
      <c r="O12" s="1160"/>
      <c r="P12" s="1160"/>
      <c r="Q12" s="1161"/>
      <c r="R12" s="19" t="s">
        <v>129</v>
      </c>
      <c r="S12" s="138"/>
      <c r="T12" s="138"/>
      <c r="U12" s="139"/>
    </row>
    <row r="13" spans="1:21" ht="32.25" customHeight="1" thickBot="1">
      <c r="A13" s="142" t="s">
        <v>77</v>
      </c>
      <c r="B13" s="153" t="s">
        <v>119</v>
      </c>
      <c r="C13" s="143"/>
      <c r="D13" s="141">
        <v>1</v>
      </c>
      <c r="E13" s="144"/>
      <c r="F13" s="145"/>
      <c r="G13" s="146">
        <v>2</v>
      </c>
      <c r="H13" s="147">
        <f>G13*30</f>
        <v>60</v>
      </c>
      <c r="I13" s="148">
        <f>SUM(J13:L13)</f>
        <v>22</v>
      </c>
      <c r="J13" s="148">
        <v>15</v>
      </c>
      <c r="K13" s="148"/>
      <c r="L13" s="148">
        <v>7</v>
      </c>
      <c r="M13" s="149">
        <f>H13-I13</f>
        <v>38</v>
      </c>
      <c r="N13" s="46">
        <v>1.5</v>
      </c>
      <c r="O13" s="151"/>
      <c r="P13" s="145"/>
      <c r="Q13" s="150"/>
      <c r="R13" s="138"/>
      <c r="S13" s="163">
        <v>14</v>
      </c>
      <c r="T13" s="138"/>
      <c r="U13" s="139"/>
    </row>
    <row r="14" spans="1:20" ht="37.5" customHeight="1">
      <c r="A14" s="88" t="s">
        <v>67</v>
      </c>
      <c r="B14" s="171" t="s">
        <v>108</v>
      </c>
      <c r="C14" s="41">
        <v>2</v>
      </c>
      <c r="D14" s="41"/>
      <c r="E14" s="41"/>
      <c r="F14" s="172"/>
      <c r="G14" s="173">
        <v>4</v>
      </c>
      <c r="H14" s="18">
        <f>G14*30</f>
        <v>120</v>
      </c>
      <c r="I14" s="41">
        <f>SUM(J14:L14)</f>
        <v>36</v>
      </c>
      <c r="J14" s="41">
        <v>27</v>
      </c>
      <c r="K14" s="41">
        <v>9</v>
      </c>
      <c r="L14" s="41"/>
      <c r="M14" s="174">
        <f>H14-I14</f>
        <v>84</v>
      </c>
      <c r="N14" s="175"/>
      <c r="O14" s="176">
        <v>4</v>
      </c>
      <c r="P14" s="177"/>
      <c r="Q14" s="178"/>
      <c r="R14" s="138"/>
      <c r="S14" s="163">
        <v>16</v>
      </c>
      <c r="T14" s="138"/>
    </row>
    <row r="15" spans="1:20" ht="39" customHeight="1">
      <c r="A15" s="88" t="s">
        <v>107</v>
      </c>
      <c r="B15" s="179" t="s">
        <v>114</v>
      </c>
      <c r="C15" s="19">
        <v>3</v>
      </c>
      <c r="D15" s="19"/>
      <c r="E15" s="19"/>
      <c r="F15" s="17"/>
      <c r="G15" s="14">
        <v>4</v>
      </c>
      <c r="H15" s="19">
        <f>G15*30</f>
        <v>120</v>
      </c>
      <c r="I15" s="19">
        <f>SUM(J15:L15)</f>
        <v>36</v>
      </c>
      <c r="J15" s="19">
        <v>27</v>
      </c>
      <c r="K15" s="19">
        <v>9</v>
      </c>
      <c r="L15" s="19"/>
      <c r="M15" s="33">
        <f>H15-I15</f>
        <v>84</v>
      </c>
      <c r="N15" s="156"/>
      <c r="O15" s="19"/>
      <c r="P15" s="19">
        <v>4</v>
      </c>
      <c r="Q15" s="180"/>
      <c r="R15" s="138"/>
      <c r="S15" s="163">
        <v>28</v>
      </c>
      <c r="T15" s="138"/>
    </row>
    <row r="16" spans="1:20" ht="26.25" customHeight="1" thickBot="1">
      <c r="A16" s="1162" t="s">
        <v>106</v>
      </c>
      <c r="B16" s="1163"/>
      <c r="C16" s="1163"/>
      <c r="D16" s="1163"/>
      <c r="E16" s="1163"/>
      <c r="F16" s="1163"/>
      <c r="G16" s="1163"/>
      <c r="H16" s="1163"/>
      <c r="I16" s="1163"/>
      <c r="J16" s="1163"/>
      <c r="K16" s="1163"/>
      <c r="L16" s="1163"/>
      <c r="M16" s="1163"/>
      <c r="N16" s="1163"/>
      <c r="O16" s="1163"/>
      <c r="P16" s="1163"/>
      <c r="Q16" s="1163"/>
      <c r="R16" s="138"/>
      <c r="S16" s="164"/>
      <c r="T16" s="138"/>
    </row>
    <row r="17" spans="1:20" ht="39" customHeight="1">
      <c r="A17" s="88" t="s">
        <v>68</v>
      </c>
      <c r="B17" s="107" t="s">
        <v>117</v>
      </c>
      <c r="C17" s="108">
        <v>1</v>
      </c>
      <c r="D17" s="109"/>
      <c r="E17" s="109"/>
      <c r="F17" s="108"/>
      <c r="G17" s="110">
        <v>4</v>
      </c>
      <c r="H17" s="111">
        <f aca="true" t="shared" si="0" ref="H17:H23">G17*30</f>
        <v>120</v>
      </c>
      <c r="I17" s="112">
        <f aca="true" t="shared" si="1" ref="I17:I23">SUM(J17:L17)</f>
        <v>45</v>
      </c>
      <c r="J17" s="112">
        <v>30</v>
      </c>
      <c r="K17" s="112">
        <v>15</v>
      </c>
      <c r="L17" s="112"/>
      <c r="M17" s="113">
        <f aca="true" t="shared" si="2" ref="M17:M23">H17-I17</f>
        <v>75</v>
      </c>
      <c r="N17" s="114">
        <v>3</v>
      </c>
      <c r="O17" s="115"/>
      <c r="P17" s="115"/>
      <c r="Q17" s="169"/>
      <c r="R17" s="170" t="s">
        <v>131</v>
      </c>
      <c r="S17" s="163">
        <v>28</v>
      </c>
      <c r="T17" s="138"/>
    </row>
    <row r="18" spans="1:20" ht="34.5" customHeight="1">
      <c r="A18" s="88" t="s">
        <v>69</v>
      </c>
      <c r="B18" s="63" t="s">
        <v>112</v>
      </c>
      <c r="C18" s="18"/>
      <c r="D18" s="18">
        <v>2</v>
      </c>
      <c r="E18" s="18"/>
      <c r="F18" s="50"/>
      <c r="G18" s="14">
        <v>3.5</v>
      </c>
      <c r="H18" s="23">
        <f t="shared" si="0"/>
        <v>105</v>
      </c>
      <c r="I18" s="19">
        <f t="shared" si="1"/>
        <v>36</v>
      </c>
      <c r="J18" s="154">
        <v>27</v>
      </c>
      <c r="K18" s="18">
        <v>9</v>
      </c>
      <c r="L18" s="18"/>
      <c r="M18" s="33">
        <f t="shared" si="2"/>
        <v>69</v>
      </c>
      <c r="N18" s="64"/>
      <c r="O18" s="106">
        <v>4</v>
      </c>
      <c r="P18" s="14"/>
      <c r="Q18" s="14"/>
      <c r="R18" s="170" t="s">
        <v>131</v>
      </c>
      <c r="S18" s="163">
        <v>24</v>
      </c>
      <c r="T18" s="138"/>
    </row>
    <row r="19" spans="1:19" s="6" customFormat="1" ht="48.75" customHeight="1">
      <c r="A19" s="117" t="s">
        <v>70</v>
      </c>
      <c r="B19" s="161" t="s">
        <v>113</v>
      </c>
      <c r="C19" s="18">
        <v>1</v>
      </c>
      <c r="D19" s="18"/>
      <c r="E19" s="18"/>
      <c r="F19" s="18"/>
      <c r="G19" s="89">
        <v>4</v>
      </c>
      <c r="H19" s="41">
        <f t="shared" si="0"/>
        <v>120</v>
      </c>
      <c r="I19" s="18">
        <f t="shared" si="1"/>
        <v>45</v>
      </c>
      <c r="J19" s="18">
        <v>30</v>
      </c>
      <c r="K19" s="18">
        <v>15</v>
      </c>
      <c r="L19" s="18"/>
      <c r="M19" s="18">
        <f t="shared" si="2"/>
        <v>75</v>
      </c>
      <c r="N19" s="92">
        <v>3</v>
      </c>
      <c r="O19" s="93"/>
      <c r="P19" s="94"/>
      <c r="Q19" s="95"/>
      <c r="S19" s="163">
        <v>28</v>
      </c>
    </row>
    <row r="20" spans="1:21" ht="47.25">
      <c r="A20" s="88" t="s">
        <v>126</v>
      </c>
      <c r="B20" s="16" t="s">
        <v>121</v>
      </c>
      <c r="C20" s="23">
        <v>2</v>
      </c>
      <c r="D20" s="23"/>
      <c r="E20" s="23"/>
      <c r="F20" s="22"/>
      <c r="G20" s="21">
        <v>4</v>
      </c>
      <c r="H20" s="23">
        <f t="shared" si="0"/>
        <v>120</v>
      </c>
      <c r="I20" s="23">
        <f t="shared" si="1"/>
        <v>36</v>
      </c>
      <c r="J20" s="23">
        <v>27</v>
      </c>
      <c r="K20" s="23">
        <v>9</v>
      </c>
      <c r="L20" s="23"/>
      <c r="M20" s="32">
        <f t="shared" si="2"/>
        <v>84</v>
      </c>
      <c r="N20" s="47"/>
      <c r="O20" s="23">
        <v>4</v>
      </c>
      <c r="P20" s="32"/>
      <c r="Q20" s="35"/>
      <c r="R20" s="152"/>
      <c r="S20" s="163">
        <v>24</v>
      </c>
      <c r="T20" s="152"/>
      <c r="U20" s="139"/>
    </row>
    <row r="21" spans="1:19" s="6" customFormat="1" ht="53.25" customHeight="1">
      <c r="A21" s="88" t="s">
        <v>127</v>
      </c>
      <c r="B21" s="56" t="s">
        <v>120</v>
      </c>
      <c r="C21" s="57"/>
      <c r="D21" s="57"/>
      <c r="E21" s="57"/>
      <c r="F21" s="58">
        <v>3</v>
      </c>
      <c r="G21" s="62">
        <v>1.5</v>
      </c>
      <c r="H21" s="59">
        <f t="shared" si="0"/>
        <v>45</v>
      </c>
      <c r="I21" s="57">
        <f t="shared" si="1"/>
        <v>18</v>
      </c>
      <c r="J21" s="57"/>
      <c r="K21" s="57"/>
      <c r="L21" s="57">
        <v>18</v>
      </c>
      <c r="M21" s="60">
        <f t="shared" si="2"/>
        <v>27</v>
      </c>
      <c r="N21" s="47"/>
      <c r="O21" s="57"/>
      <c r="P21" s="60">
        <v>2</v>
      </c>
      <c r="Q21" s="61"/>
      <c r="S21" s="163"/>
    </row>
    <row r="22" spans="1:19" s="12" customFormat="1" ht="32.25" customHeight="1">
      <c r="A22" s="119" t="s">
        <v>86</v>
      </c>
      <c r="B22" s="118" t="s">
        <v>115</v>
      </c>
      <c r="C22" s="19"/>
      <c r="D22" s="19"/>
      <c r="E22" s="19"/>
      <c r="F22" s="17"/>
      <c r="G22" s="14">
        <v>2</v>
      </c>
      <c r="H22" s="19">
        <f t="shared" si="0"/>
        <v>60</v>
      </c>
      <c r="I22" s="18">
        <f t="shared" si="1"/>
        <v>27</v>
      </c>
      <c r="J22" s="19">
        <v>18</v>
      </c>
      <c r="K22" s="19">
        <v>9</v>
      </c>
      <c r="L22" s="19"/>
      <c r="M22" s="91">
        <f t="shared" si="2"/>
        <v>33</v>
      </c>
      <c r="N22" s="92"/>
      <c r="O22" s="19">
        <v>3</v>
      </c>
      <c r="P22" s="19"/>
      <c r="Q22" s="19"/>
      <c r="S22" s="163">
        <v>16</v>
      </c>
    </row>
    <row r="23" spans="1:19" s="6" customFormat="1" ht="34.5" customHeight="1" thickBot="1">
      <c r="A23" s="140" t="s">
        <v>87</v>
      </c>
      <c r="B23" s="118" t="s">
        <v>115</v>
      </c>
      <c r="C23" s="18">
        <v>3</v>
      </c>
      <c r="D23" s="18"/>
      <c r="E23" s="18"/>
      <c r="F23" s="90"/>
      <c r="G23" s="89">
        <v>3</v>
      </c>
      <c r="H23" s="18">
        <f t="shared" si="0"/>
        <v>90</v>
      </c>
      <c r="I23" s="18">
        <f t="shared" si="1"/>
        <v>45</v>
      </c>
      <c r="J23" s="18">
        <v>27</v>
      </c>
      <c r="K23" s="18">
        <v>18</v>
      </c>
      <c r="L23" s="18"/>
      <c r="M23" s="91">
        <f t="shared" si="2"/>
        <v>45</v>
      </c>
      <c r="N23" s="92"/>
      <c r="O23" s="18"/>
      <c r="P23" s="18">
        <v>5</v>
      </c>
      <c r="Q23" s="18"/>
      <c r="S23" s="163">
        <v>24</v>
      </c>
    </row>
    <row r="24" spans="1:19" s="6" customFormat="1" ht="19.5" thickBot="1">
      <c r="A24" s="1150" t="s">
        <v>48</v>
      </c>
      <c r="B24" s="1151"/>
      <c r="C24" s="1151"/>
      <c r="D24" s="1151"/>
      <c r="E24" s="1151"/>
      <c r="F24" s="1151"/>
      <c r="G24" s="1151"/>
      <c r="H24" s="1151"/>
      <c r="I24" s="1151"/>
      <c r="J24" s="1151"/>
      <c r="K24" s="1151"/>
      <c r="L24" s="1151"/>
      <c r="M24" s="1151"/>
      <c r="N24" s="1151"/>
      <c r="O24" s="1151"/>
      <c r="P24" s="1151"/>
      <c r="Q24" s="1152"/>
      <c r="S24" s="165"/>
    </row>
    <row r="25" spans="1:19" s="6" customFormat="1" ht="15.75">
      <c r="A25" s="88" t="s">
        <v>88</v>
      </c>
      <c r="B25" s="99" t="s">
        <v>49</v>
      </c>
      <c r="C25" s="100"/>
      <c r="D25" s="100">
        <v>4</v>
      </c>
      <c r="E25" s="100"/>
      <c r="F25" s="100"/>
      <c r="G25" s="101">
        <v>6</v>
      </c>
      <c r="H25" s="100">
        <f>G25*30</f>
        <v>180</v>
      </c>
      <c r="I25" s="100"/>
      <c r="J25" s="100"/>
      <c r="K25" s="100"/>
      <c r="L25" s="100"/>
      <c r="M25" s="102">
        <f>H25-I25</f>
        <v>180</v>
      </c>
      <c r="N25" s="103"/>
      <c r="O25" s="100"/>
      <c r="P25" s="104"/>
      <c r="Q25" s="105"/>
      <c r="S25" s="165"/>
    </row>
    <row r="26" spans="1:19" s="6" customFormat="1" ht="28.5" customHeight="1">
      <c r="A26" s="88" t="s">
        <v>72</v>
      </c>
      <c r="B26" s="24" t="s">
        <v>50</v>
      </c>
      <c r="C26" s="25"/>
      <c r="D26" s="25"/>
      <c r="E26" s="25"/>
      <c r="F26" s="25"/>
      <c r="G26" s="28">
        <v>21</v>
      </c>
      <c r="H26" s="25">
        <f>G26*30</f>
        <v>630</v>
      </c>
      <c r="I26" s="25"/>
      <c r="J26" s="25"/>
      <c r="K26" s="25"/>
      <c r="L26" s="25"/>
      <c r="M26" s="36">
        <f>H26-I26</f>
        <v>630</v>
      </c>
      <c r="N26" s="37"/>
      <c r="O26" s="25"/>
      <c r="P26" s="36"/>
      <c r="Q26" s="39"/>
      <c r="S26" s="165"/>
    </row>
    <row r="27" spans="1:19" s="6" customFormat="1" ht="29.25" customHeight="1" thickBot="1">
      <c r="A27" s="88" t="s">
        <v>73</v>
      </c>
      <c r="B27" s="40" t="s">
        <v>51</v>
      </c>
      <c r="C27" s="26">
        <v>4</v>
      </c>
      <c r="D27" s="26"/>
      <c r="E27" s="26"/>
      <c r="F27" s="26"/>
      <c r="G27" s="76">
        <v>3</v>
      </c>
      <c r="H27" s="26">
        <f>G27*30</f>
        <v>90</v>
      </c>
      <c r="I27" s="26"/>
      <c r="J27" s="26"/>
      <c r="K27" s="26"/>
      <c r="L27" s="26"/>
      <c r="M27" s="42">
        <f>H27-I27</f>
        <v>90</v>
      </c>
      <c r="N27" s="43"/>
      <c r="O27" s="26"/>
      <c r="P27" s="42"/>
      <c r="Q27" s="44"/>
      <c r="S27" s="165"/>
    </row>
    <row r="28" spans="1:19" ht="19.5" customHeight="1" thickBot="1">
      <c r="A28" s="1153" t="s">
        <v>81</v>
      </c>
      <c r="B28" s="1154"/>
      <c r="C28" s="1154"/>
      <c r="D28" s="1154"/>
      <c r="E28" s="1154"/>
      <c r="F28" s="1154"/>
      <c r="G28" s="1154"/>
      <c r="H28" s="1154"/>
      <c r="I28" s="1154"/>
      <c r="J28" s="1154"/>
      <c r="K28" s="1154"/>
      <c r="L28" s="1154"/>
      <c r="M28" s="1154"/>
      <c r="N28" s="1154"/>
      <c r="O28" s="1154"/>
      <c r="P28" s="1154"/>
      <c r="Q28" s="1154"/>
      <c r="S28" s="166"/>
    </row>
    <row r="29" spans="1:19" ht="16.5" thickBot="1">
      <c r="A29" s="1155" t="s">
        <v>109</v>
      </c>
      <c r="B29" s="1156"/>
      <c r="C29" s="1156"/>
      <c r="D29" s="1156"/>
      <c r="E29" s="1156"/>
      <c r="F29" s="1156"/>
      <c r="G29" s="1156"/>
      <c r="H29" s="1156"/>
      <c r="I29" s="1156"/>
      <c r="J29" s="1156"/>
      <c r="K29" s="1156"/>
      <c r="L29" s="1156"/>
      <c r="M29" s="1156"/>
      <c r="N29" s="1156"/>
      <c r="O29" s="1156"/>
      <c r="P29" s="1156"/>
      <c r="Q29" s="1156"/>
      <c r="S29" s="166"/>
    </row>
    <row r="30" spans="1:19" ht="16.5" thickBot="1">
      <c r="A30" s="1157" t="s">
        <v>118</v>
      </c>
      <c r="B30" s="1158"/>
      <c r="C30" s="1158"/>
      <c r="D30" s="1158"/>
      <c r="E30" s="1158"/>
      <c r="F30" s="1158"/>
      <c r="G30" s="1158"/>
      <c r="H30" s="1158"/>
      <c r="I30" s="1158"/>
      <c r="J30" s="1158"/>
      <c r="K30" s="1158"/>
      <c r="L30" s="1158"/>
      <c r="M30" s="1158"/>
      <c r="N30" s="1158"/>
      <c r="O30" s="1158"/>
      <c r="P30" s="1158"/>
      <c r="Q30" s="1158"/>
      <c r="S30" s="166"/>
    </row>
    <row r="31" spans="1:19" s="6" customFormat="1" ht="30.75" customHeight="1">
      <c r="A31" s="88" t="s">
        <v>91</v>
      </c>
      <c r="B31" s="13" t="s">
        <v>124</v>
      </c>
      <c r="C31" s="65"/>
      <c r="D31" s="66">
        <v>1</v>
      </c>
      <c r="E31" s="66"/>
      <c r="F31" s="65"/>
      <c r="G31" s="14">
        <v>4</v>
      </c>
      <c r="H31" s="23">
        <f>G31*30</f>
        <v>120</v>
      </c>
      <c r="I31" s="19">
        <f>SUM(J31:L31)</f>
        <v>45</v>
      </c>
      <c r="J31" s="19">
        <v>30</v>
      </c>
      <c r="K31" s="19">
        <v>15</v>
      </c>
      <c r="L31" s="19"/>
      <c r="M31" s="33">
        <f>H31-I31</f>
        <v>75</v>
      </c>
      <c r="N31" s="96">
        <v>3</v>
      </c>
      <c r="O31" s="97"/>
      <c r="P31" s="97"/>
      <c r="Q31" s="98"/>
      <c r="S31" s="163">
        <v>28</v>
      </c>
    </row>
    <row r="32" spans="1:19" s="6" customFormat="1" ht="28.5" customHeight="1">
      <c r="A32" s="88" t="s">
        <v>128</v>
      </c>
      <c r="B32" s="157" t="s">
        <v>55</v>
      </c>
      <c r="C32" s="26"/>
      <c r="D32" s="158">
        <v>3</v>
      </c>
      <c r="E32" s="26"/>
      <c r="F32" s="26"/>
      <c r="G32" s="159">
        <v>5</v>
      </c>
      <c r="H32" s="26">
        <f>G32*30</f>
        <v>150</v>
      </c>
      <c r="I32" s="141">
        <v>30</v>
      </c>
      <c r="J32" s="26"/>
      <c r="K32" s="26"/>
      <c r="L32" s="26">
        <v>30</v>
      </c>
      <c r="M32" s="33">
        <f>H32-I32</f>
        <v>120</v>
      </c>
      <c r="N32" s="43"/>
      <c r="O32" s="26"/>
      <c r="P32" s="121"/>
      <c r="Q32" s="38"/>
      <c r="S32" s="165"/>
    </row>
    <row r="33" spans="1:19" s="6" customFormat="1" ht="28.5" customHeight="1">
      <c r="A33" s="88" t="s">
        <v>90</v>
      </c>
      <c r="B33" s="155" t="s">
        <v>123</v>
      </c>
      <c r="C33" s="25">
        <v>3</v>
      </c>
      <c r="D33" s="116"/>
      <c r="E33" s="25"/>
      <c r="F33" s="25"/>
      <c r="G33" s="14">
        <v>4</v>
      </c>
      <c r="H33" s="19">
        <f>G33*30</f>
        <v>120</v>
      </c>
      <c r="I33" s="19">
        <f>SUM(J33:L33)</f>
        <v>45</v>
      </c>
      <c r="J33" s="19">
        <v>27</v>
      </c>
      <c r="K33" s="19">
        <v>18</v>
      </c>
      <c r="L33" s="19"/>
      <c r="M33" s="19">
        <f>H33-I33</f>
        <v>75</v>
      </c>
      <c r="N33" s="37"/>
      <c r="O33" s="25"/>
      <c r="P33" s="120">
        <v>5</v>
      </c>
      <c r="Q33" s="160"/>
      <c r="S33" s="163">
        <v>24</v>
      </c>
    </row>
    <row r="34" spans="1:19" s="1" customFormat="1" ht="33" customHeight="1">
      <c r="A34" s="119" t="s">
        <v>89</v>
      </c>
      <c r="B34" s="63" t="s">
        <v>122</v>
      </c>
      <c r="C34" s="19">
        <v>1</v>
      </c>
      <c r="D34" s="19"/>
      <c r="E34" s="19"/>
      <c r="F34" s="17"/>
      <c r="G34" s="14">
        <v>5</v>
      </c>
      <c r="H34" s="19">
        <f>G34*30</f>
        <v>150</v>
      </c>
      <c r="I34" s="19">
        <f>SUM(J34:L34)</f>
        <v>45</v>
      </c>
      <c r="J34" s="19">
        <v>30</v>
      </c>
      <c r="K34" s="19">
        <v>15</v>
      </c>
      <c r="L34" s="19"/>
      <c r="M34" s="33">
        <f>H34-I34</f>
        <v>105</v>
      </c>
      <c r="N34" s="156">
        <v>3</v>
      </c>
      <c r="O34" s="19"/>
      <c r="P34" s="33"/>
      <c r="Q34" s="19"/>
      <c r="S34" s="163">
        <v>28</v>
      </c>
    </row>
    <row r="35" spans="1:20" s="1" customFormat="1" ht="33" customHeight="1">
      <c r="A35" s="20"/>
      <c r="B35" s="20"/>
      <c r="C35" s="49"/>
      <c r="D35" s="73"/>
      <c r="E35" s="73"/>
      <c r="F35" s="73"/>
      <c r="G35" s="74"/>
      <c r="H35" s="75"/>
      <c r="I35" s="75"/>
      <c r="J35" s="75"/>
      <c r="K35" s="75"/>
      <c r="L35" s="75"/>
      <c r="M35" s="75"/>
      <c r="N35" s="74"/>
      <c r="O35" s="74"/>
      <c r="P35" s="74"/>
      <c r="Q35" s="74"/>
      <c r="R35" s="168" t="s">
        <v>130</v>
      </c>
      <c r="S35" s="167">
        <f>SUM(S13:S34)</f>
        <v>282</v>
      </c>
      <c r="T35" s="1">
        <f>S35*1.2</f>
        <v>338.4</v>
      </c>
    </row>
    <row r="36" spans="1:17" s="12" customFormat="1" ht="15.75">
      <c r="A36" s="2"/>
      <c r="B36" s="10"/>
      <c r="C36" s="11"/>
      <c r="D36" s="11"/>
      <c r="E36" s="11"/>
      <c r="F36" s="10"/>
      <c r="G36" s="10"/>
      <c r="H36" s="10"/>
      <c r="I36" s="10"/>
      <c r="J36" s="10"/>
      <c r="K36" s="10"/>
      <c r="L36" s="10"/>
      <c r="M36" s="11"/>
      <c r="N36" s="48"/>
      <c r="O36" s="7"/>
      <c r="P36" s="7"/>
      <c r="Q36" s="7"/>
    </row>
    <row r="37" spans="1:17" s="12" customFormat="1" ht="15.75">
      <c r="A37" s="2"/>
      <c r="B37" s="10"/>
      <c r="C37" s="11"/>
      <c r="D37" s="11"/>
      <c r="E37" s="11"/>
      <c r="F37" s="10"/>
      <c r="G37" s="10"/>
      <c r="H37" s="10"/>
      <c r="I37" s="10"/>
      <c r="J37" s="10"/>
      <c r="K37" s="10"/>
      <c r="L37" s="10"/>
      <c r="M37" s="11"/>
      <c r="N37" s="48"/>
      <c r="O37" s="7"/>
      <c r="P37" s="7"/>
      <c r="Q37" s="7"/>
    </row>
    <row r="38" spans="2:17" ht="23.25" customHeight="1">
      <c r="B38" s="10"/>
      <c r="C38" s="11"/>
      <c r="D38" s="11"/>
      <c r="E38" s="11"/>
      <c r="F38" s="10"/>
      <c r="G38" s="10"/>
      <c r="H38" s="10"/>
      <c r="I38" s="10"/>
      <c r="J38" s="10"/>
      <c r="K38" s="10"/>
      <c r="L38" s="10"/>
      <c r="M38" s="11"/>
      <c r="N38" s="48"/>
      <c r="O38" s="7"/>
      <c r="P38" s="7"/>
      <c r="Q38" s="7"/>
    </row>
    <row r="39" spans="2:17" ht="15.75">
      <c r="B39" s="10"/>
      <c r="C39" s="11"/>
      <c r="D39" s="11"/>
      <c r="E39" s="11"/>
      <c r="F39" s="10"/>
      <c r="G39" s="10"/>
      <c r="H39" s="10"/>
      <c r="I39" s="10"/>
      <c r="J39" s="10"/>
      <c r="K39" s="10"/>
      <c r="L39" s="10"/>
      <c r="M39" s="11"/>
      <c r="N39" s="48"/>
      <c r="O39" s="7"/>
      <c r="P39" s="7"/>
      <c r="Q39" s="7"/>
    </row>
    <row r="40" spans="2:17" ht="15.75">
      <c r="B40" s="10"/>
      <c r="C40" s="11"/>
      <c r="D40" s="11"/>
      <c r="E40" s="11"/>
      <c r="F40" s="10"/>
      <c r="G40" s="10"/>
      <c r="H40" s="10"/>
      <c r="I40" s="10"/>
      <c r="J40" s="10"/>
      <c r="K40" s="10"/>
      <c r="L40" s="10"/>
      <c r="M40" s="11"/>
      <c r="N40" s="48"/>
      <c r="O40" s="7"/>
      <c r="P40" s="7"/>
      <c r="Q40" s="7"/>
    </row>
    <row r="41" spans="1:17" s="6" customFormat="1" ht="15.75">
      <c r="A41" s="2"/>
      <c r="B41" s="10"/>
      <c r="C41" s="11"/>
      <c r="D41" s="11"/>
      <c r="E41" s="11"/>
      <c r="F41" s="10"/>
      <c r="G41" s="10"/>
      <c r="H41" s="10"/>
      <c r="I41" s="10"/>
      <c r="J41" s="10"/>
      <c r="K41" s="10"/>
      <c r="L41" s="10"/>
      <c r="M41" s="11"/>
      <c r="N41" s="48"/>
      <c r="O41" s="7"/>
      <c r="P41" s="7"/>
      <c r="Q41" s="7"/>
    </row>
    <row r="42" spans="1:17" s="6" customFormat="1" ht="15.75">
      <c r="A42" s="2"/>
      <c r="B42" s="10"/>
      <c r="C42" s="11"/>
      <c r="D42" s="11"/>
      <c r="E42" s="11"/>
      <c r="F42" s="10"/>
      <c r="G42" s="10"/>
      <c r="H42" s="10"/>
      <c r="I42" s="10"/>
      <c r="J42" s="10"/>
      <c r="K42" s="10"/>
      <c r="L42" s="10"/>
      <c r="M42" s="11"/>
      <c r="N42" s="48"/>
      <c r="O42" s="7"/>
      <c r="P42" s="7"/>
      <c r="Q42" s="7"/>
    </row>
    <row r="43" spans="1:17" s="6" customFormat="1" ht="15.75">
      <c r="A43" s="2"/>
      <c r="B43" s="10"/>
      <c r="C43" s="11"/>
      <c r="D43" s="11"/>
      <c r="E43" s="11"/>
      <c r="F43" s="10"/>
      <c r="G43" s="10"/>
      <c r="H43" s="10"/>
      <c r="I43" s="10"/>
      <c r="J43" s="10"/>
      <c r="K43" s="10"/>
      <c r="L43" s="10"/>
      <c r="M43" s="11"/>
      <c r="N43" s="48"/>
      <c r="O43" s="7"/>
      <c r="P43" s="7"/>
      <c r="Q43" s="7"/>
    </row>
    <row r="44" spans="1:17" s="6" customFormat="1" ht="15.75">
      <c r="A44" s="2"/>
      <c r="B44" s="10"/>
      <c r="C44" s="11"/>
      <c r="D44" s="11"/>
      <c r="E44" s="11"/>
      <c r="F44" s="10"/>
      <c r="G44" s="10"/>
      <c r="H44" s="10"/>
      <c r="I44" s="10"/>
      <c r="J44" s="10"/>
      <c r="K44" s="10"/>
      <c r="L44" s="10"/>
      <c r="M44" s="11"/>
      <c r="N44" s="48"/>
      <c r="O44" s="7"/>
      <c r="P44" s="7"/>
      <c r="Q44" s="7"/>
    </row>
    <row r="45" spans="1:17" s="6" customFormat="1" ht="15.75">
      <c r="A45" s="2"/>
      <c r="B45" s="10"/>
      <c r="C45" s="11"/>
      <c r="D45" s="11"/>
      <c r="E45" s="11"/>
      <c r="F45" s="10"/>
      <c r="G45" s="10"/>
      <c r="H45" s="10"/>
      <c r="I45" s="10"/>
      <c r="J45" s="10"/>
      <c r="K45" s="10"/>
      <c r="L45" s="10"/>
      <c r="M45" s="11"/>
      <c r="N45" s="48"/>
      <c r="O45" s="7"/>
      <c r="P45" s="7"/>
      <c r="Q45" s="7"/>
    </row>
    <row r="46" spans="1:17" s="6" customFormat="1" ht="15.75">
      <c r="A46" s="2"/>
      <c r="B46" s="3"/>
      <c r="C46" s="4"/>
      <c r="D46" s="5"/>
      <c r="E46" s="5"/>
      <c r="F46" s="4"/>
      <c r="G46" s="4"/>
      <c r="H46" s="4"/>
      <c r="I46" s="3"/>
      <c r="J46" s="3"/>
      <c r="K46" s="3"/>
      <c r="L46" s="3"/>
      <c r="M46" s="3"/>
      <c r="N46" s="45"/>
      <c r="O46" s="3"/>
      <c r="P46" s="3"/>
      <c r="Q46" s="3"/>
    </row>
    <row r="47" spans="1:17" s="6" customFormat="1" ht="15.75">
      <c r="A47" s="2"/>
      <c r="B47" s="3"/>
      <c r="C47" s="4"/>
      <c r="D47" s="5"/>
      <c r="E47" s="5"/>
      <c r="F47" s="4"/>
      <c r="G47" s="4"/>
      <c r="H47" s="4"/>
      <c r="I47" s="3"/>
      <c r="J47" s="3"/>
      <c r="K47" s="3"/>
      <c r="L47" s="3"/>
      <c r="M47" s="3"/>
      <c r="N47" s="45"/>
      <c r="O47" s="3"/>
      <c r="P47" s="3"/>
      <c r="Q47" s="3"/>
    </row>
    <row r="48" spans="1:17" s="12" customFormat="1" ht="22.5" customHeight="1">
      <c r="A48" s="2"/>
      <c r="B48" s="3"/>
      <c r="C48" s="4"/>
      <c r="D48" s="5"/>
      <c r="E48" s="5"/>
      <c r="F48" s="4"/>
      <c r="G48" s="4"/>
      <c r="H48" s="4"/>
      <c r="I48" s="3"/>
      <c r="J48" s="3"/>
      <c r="K48" s="3"/>
      <c r="L48" s="3"/>
      <c r="M48" s="3"/>
      <c r="N48" s="45"/>
      <c r="O48" s="3"/>
      <c r="P48" s="3"/>
      <c r="Q48" s="3"/>
    </row>
    <row r="49" spans="1:17" s="12" customFormat="1" ht="22.5" customHeight="1">
      <c r="A49" s="2"/>
      <c r="B49" s="3"/>
      <c r="C49" s="4"/>
      <c r="D49" s="5"/>
      <c r="E49" s="5"/>
      <c r="F49" s="4"/>
      <c r="G49" s="4"/>
      <c r="H49" s="4"/>
      <c r="I49" s="3"/>
      <c r="J49" s="3"/>
      <c r="K49" s="3"/>
      <c r="L49" s="3"/>
      <c r="M49" s="3"/>
      <c r="N49" s="45"/>
      <c r="O49" s="3"/>
      <c r="P49" s="3"/>
      <c r="Q49" s="3"/>
    </row>
    <row r="50" spans="1:17" s="12" customFormat="1" ht="15.75">
      <c r="A50" s="2"/>
      <c r="B50" s="3"/>
      <c r="C50" s="4"/>
      <c r="D50" s="5"/>
      <c r="E50" s="5"/>
      <c r="F50" s="4"/>
      <c r="G50" s="4"/>
      <c r="H50" s="4"/>
      <c r="I50" s="3"/>
      <c r="J50" s="3"/>
      <c r="K50" s="3"/>
      <c r="L50" s="3"/>
      <c r="M50" s="3"/>
      <c r="N50" s="45"/>
      <c r="O50" s="3"/>
      <c r="P50" s="3"/>
      <c r="Q50" s="3"/>
    </row>
    <row r="51" spans="1:17" s="6" customFormat="1" ht="15.75">
      <c r="A51" s="2"/>
      <c r="B51" s="3"/>
      <c r="C51" s="4"/>
      <c r="D51" s="5"/>
      <c r="E51" s="5"/>
      <c r="F51" s="4"/>
      <c r="G51" s="4"/>
      <c r="H51" s="4"/>
      <c r="I51" s="3"/>
      <c r="J51" s="3"/>
      <c r="K51" s="3"/>
      <c r="L51" s="3"/>
      <c r="M51" s="3"/>
      <c r="N51" s="45"/>
      <c r="O51" s="3"/>
      <c r="P51" s="3"/>
      <c r="Q51" s="3"/>
    </row>
    <row r="52" spans="1:17" s="6" customFormat="1" ht="15.75">
      <c r="A52" s="2"/>
      <c r="B52" s="3"/>
      <c r="C52" s="4"/>
      <c r="D52" s="5"/>
      <c r="E52" s="5"/>
      <c r="F52" s="4"/>
      <c r="G52" s="4"/>
      <c r="H52" s="4"/>
      <c r="I52" s="3"/>
      <c r="J52" s="3"/>
      <c r="K52" s="3"/>
      <c r="L52" s="3"/>
      <c r="M52" s="3"/>
      <c r="N52" s="45"/>
      <c r="O52" s="3"/>
      <c r="P52" s="3"/>
      <c r="Q52" s="3"/>
    </row>
    <row r="53" spans="1:17" s="6" customFormat="1" ht="15.75">
      <c r="A53" s="2"/>
      <c r="B53" s="3"/>
      <c r="C53" s="4"/>
      <c r="D53" s="5"/>
      <c r="E53" s="5"/>
      <c r="F53" s="4"/>
      <c r="G53" s="4"/>
      <c r="H53" s="4"/>
      <c r="I53" s="3"/>
      <c r="J53" s="3"/>
      <c r="K53" s="3"/>
      <c r="L53" s="3"/>
      <c r="M53" s="3"/>
      <c r="N53" s="45"/>
      <c r="O53" s="3"/>
      <c r="P53" s="3"/>
      <c r="Q53" s="3"/>
    </row>
    <row r="54" spans="1:17" s="6" customFormat="1" ht="15.75">
      <c r="A54" s="2"/>
      <c r="B54" s="3"/>
      <c r="C54" s="4"/>
      <c r="D54" s="5"/>
      <c r="E54" s="5"/>
      <c r="F54" s="4"/>
      <c r="G54" s="4"/>
      <c r="H54" s="4"/>
      <c r="I54" s="3"/>
      <c r="J54" s="3"/>
      <c r="K54" s="3"/>
      <c r="L54" s="3"/>
      <c r="M54" s="3"/>
      <c r="N54" s="45"/>
      <c r="O54" s="3"/>
      <c r="P54" s="3"/>
      <c r="Q54" s="3"/>
    </row>
    <row r="55" spans="1:17" s="6" customFormat="1" ht="15.75">
      <c r="A55" s="2"/>
      <c r="B55" s="3"/>
      <c r="C55" s="4"/>
      <c r="D55" s="5"/>
      <c r="E55" s="5"/>
      <c r="F55" s="4"/>
      <c r="G55" s="4"/>
      <c r="H55" s="4"/>
      <c r="I55" s="3"/>
      <c r="J55" s="3"/>
      <c r="K55" s="3"/>
      <c r="L55" s="3"/>
      <c r="M55" s="3"/>
      <c r="N55" s="45"/>
      <c r="O55" s="3"/>
      <c r="P55" s="3"/>
      <c r="Q55" s="3"/>
    </row>
    <row r="56" spans="1:17" s="6" customFormat="1" ht="29.25" customHeight="1">
      <c r="A56" s="2"/>
      <c r="B56" s="3"/>
      <c r="C56" s="4"/>
      <c r="D56" s="5"/>
      <c r="E56" s="5"/>
      <c r="F56" s="4"/>
      <c r="G56" s="4"/>
      <c r="H56" s="4"/>
      <c r="I56" s="3"/>
      <c r="J56" s="3"/>
      <c r="K56" s="3"/>
      <c r="L56" s="3"/>
      <c r="M56" s="3"/>
      <c r="N56" s="45"/>
      <c r="O56" s="3"/>
      <c r="P56" s="3"/>
      <c r="Q56" s="3"/>
    </row>
    <row r="57" spans="1:17" s="15" customFormat="1" ht="31.5" customHeight="1">
      <c r="A57" s="2"/>
      <c r="B57" s="3"/>
      <c r="C57" s="4"/>
      <c r="D57" s="5"/>
      <c r="E57" s="5"/>
      <c r="F57" s="4"/>
      <c r="G57" s="4"/>
      <c r="H57" s="4"/>
      <c r="I57" s="3"/>
      <c r="J57" s="3"/>
      <c r="K57" s="3"/>
      <c r="L57" s="3"/>
      <c r="M57" s="3"/>
      <c r="N57" s="45"/>
      <c r="O57" s="3"/>
      <c r="P57" s="3"/>
      <c r="Q57" s="3"/>
    </row>
    <row r="58" spans="1:17" s="15" customFormat="1" ht="15.75">
      <c r="A58" s="2"/>
      <c r="B58" s="3"/>
      <c r="C58" s="4"/>
      <c r="D58" s="5"/>
      <c r="E58" s="5"/>
      <c r="F58" s="4"/>
      <c r="G58" s="4"/>
      <c r="H58" s="4"/>
      <c r="I58" s="3"/>
      <c r="J58" s="3"/>
      <c r="K58" s="3"/>
      <c r="L58" s="3"/>
      <c r="M58" s="3"/>
      <c r="N58" s="45"/>
      <c r="O58" s="3"/>
      <c r="P58" s="3"/>
      <c r="Q58" s="3"/>
    </row>
    <row r="59" spans="1:17" s="15" customFormat="1" ht="15.75">
      <c r="A59" s="2"/>
      <c r="B59" s="3"/>
      <c r="C59" s="4"/>
      <c r="D59" s="5"/>
      <c r="E59" s="5"/>
      <c r="F59" s="4"/>
      <c r="G59" s="4"/>
      <c r="H59" s="4"/>
      <c r="I59" s="3"/>
      <c r="J59" s="3"/>
      <c r="K59" s="3"/>
      <c r="L59" s="3"/>
      <c r="M59" s="3"/>
      <c r="N59" s="45"/>
      <c r="O59" s="3"/>
      <c r="P59" s="3"/>
      <c r="Q59" s="3"/>
    </row>
    <row r="60" spans="1:17" s="15" customFormat="1" ht="15.75">
      <c r="A60" s="2"/>
      <c r="B60" s="3"/>
      <c r="C60" s="4"/>
      <c r="D60" s="5"/>
      <c r="E60" s="5"/>
      <c r="F60" s="4"/>
      <c r="G60" s="4"/>
      <c r="H60" s="4"/>
      <c r="I60" s="3"/>
      <c r="J60" s="3"/>
      <c r="K60" s="3"/>
      <c r="L60" s="3"/>
      <c r="M60" s="3"/>
      <c r="N60" s="45"/>
      <c r="O60" s="3"/>
      <c r="P60" s="3"/>
      <c r="Q60" s="3"/>
    </row>
    <row r="61" spans="1:17" s="15" customFormat="1" ht="31.5" customHeight="1">
      <c r="A61" s="2"/>
      <c r="B61" s="3"/>
      <c r="C61" s="4"/>
      <c r="D61" s="5"/>
      <c r="E61" s="5"/>
      <c r="F61" s="4"/>
      <c r="G61" s="4"/>
      <c r="H61" s="4"/>
      <c r="I61" s="3"/>
      <c r="J61" s="3"/>
      <c r="K61" s="3"/>
      <c r="L61" s="3"/>
      <c r="M61" s="3"/>
      <c r="N61" s="45"/>
      <c r="O61" s="3"/>
      <c r="P61" s="3"/>
      <c r="Q61" s="3"/>
    </row>
    <row r="62" spans="1:17" s="15" customFormat="1" ht="15.75">
      <c r="A62" s="2"/>
      <c r="B62" s="3"/>
      <c r="C62" s="4"/>
      <c r="D62" s="5"/>
      <c r="E62" s="5"/>
      <c r="F62" s="4"/>
      <c r="G62" s="4"/>
      <c r="H62" s="4"/>
      <c r="I62" s="3"/>
      <c r="J62" s="3"/>
      <c r="K62" s="3"/>
      <c r="L62" s="3"/>
      <c r="M62" s="3"/>
      <c r="N62" s="45"/>
      <c r="O62" s="3"/>
      <c r="P62" s="3"/>
      <c r="Q62" s="3"/>
    </row>
    <row r="63" spans="1:17" s="15" customFormat="1" ht="15.75">
      <c r="A63" s="2"/>
      <c r="B63" s="3"/>
      <c r="C63" s="4"/>
      <c r="D63" s="5"/>
      <c r="E63" s="5"/>
      <c r="F63" s="4"/>
      <c r="G63" s="4"/>
      <c r="H63" s="4"/>
      <c r="I63" s="3"/>
      <c r="J63" s="3"/>
      <c r="K63" s="3"/>
      <c r="L63" s="3"/>
      <c r="M63" s="3"/>
      <c r="N63" s="45"/>
      <c r="O63" s="3"/>
      <c r="P63" s="3"/>
      <c r="Q63" s="3"/>
    </row>
    <row r="64" spans="1:17" s="15" customFormat="1" ht="56.25" customHeight="1">
      <c r="A64" s="2"/>
      <c r="B64" s="3"/>
      <c r="C64" s="4"/>
      <c r="D64" s="5"/>
      <c r="E64" s="5"/>
      <c r="F64" s="4"/>
      <c r="G64" s="4"/>
      <c r="H64" s="4"/>
      <c r="I64" s="3"/>
      <c r="J64" s="3"/>
      <c r="K64" s="3"/>
      <c r="L64" s="3"/>
      <c r="M64" s="3"/>
      <c r="N64" s="45"/>
      <c r="O64" s="3"/>
      <c r="P64" s="3"/>
      <c r="Q64" s="3"/>
    </row>
    <row r="65" spans="1:17" s="6" customFormat="1" ht="52.5" customHeight="1">
      <c r="A65" s="2"/>
      <c r="B65" s="3"/>
      <c r="C65" s="4"/>
      <c r="D65" s="5"/>
      <c r="E65" s="5"/>
      <c r="F65" s="4"/>
      <c r="G65" s="4"/>
      <c r="H65" s="4"/>
      <c r="I65" s="3"/>
      <c r="J65" s="3"/>
      <c r="K65" s="3"/>
      <c r="L65" s="3"/>
      <c r="M65" s="3"/>
      <c r="N65" s="45"/>
      <c r="O65" s="3"/>
      <c r="P65" s="3"/>
      <c r="Q65" s="3"/>
    </row>
    <row r="66" spans="1:17" s="6" customFormat="1" ht="24" customHeight="1">
      <c r="A66" s="2"/>
      <c r="B66" s="3"/>
      <c r="C66" s="4"/>
      <c r="D66" s="5"/>
      <c r="E66" s="5"/>
      <c r="F66" s="4"/>
      <c r="G66" s="4"/>
      <c r="H66" s="4"/>
      <c r="I66" s="3"/>
      <c r="J66" s="3"/>
      <c r="K66" s="3"/>
      <c r="L66" s="3"/>
      <c r="M66" s="3"/>
      <c r="N66" s="45"/>
      <c r="O66" s="3"/>
      <c r="P66" s="3"/>
      <c r="Q66" s="3"/>
    </row>
    <row r="67" spans="1:17" s="6" customFormat="1" ht="23.25" customHeight="1">
      <c r="A67" s="2"/>
      <c r="B67" s="3"/>
      <c r="C67" s="4"/>
      <c r="D67" s="5"/>
      <c r="E67" s="5"/>
      <c r="F67" s="4"/>
      <c r="G67" s="4"/>
      <c r="H67" s="4"/>
      <c r="I67" s="3"/>
      <c r="J67" s="3"/>
      <c r="K67" s="3"/>
      <c r="L67" s="3"/>
      <c r="M67" s="3"/>
      <c r="N67" s="45"/>
      <c r="O67" s="3"/>
      <c r="P67" s="3"/>
      <c r="Q67" s="3"/>
    </row>
    <row r="68" spans="1:17" s="12" customFormat="1" ht="35.25" customHeight="1">
      <c r="A68" s="2"/>
      <c r="B68" s="3"/>
      <c r="C68" s="4"/>
      <c r="D68" s="5"/>
      <c r="E68" s="5"/>
      <c r="F68" s="4"/>
      <c r="G68" s="4"/>
      <c r="H68" s="4"/>
      <c r="I68" s="3"/>
      <c r="J68" s="3"/>
      <c r="K68" s="3"/>
      <c r="L68" s="3"/>
      <c r="M68" s="3"/>
      <c r="N68" s="45"/>
      <c r="O68" s="3"/>
      <c r="P68" s="3"/>
      <c r="Q68" s="3"/>
    </row>
    <row r="69" spans="1:17" s="12" customFormat="1" ht="42.75" customHeight="1">
      <c r="A69" s="2"/>
      <c r="B69" s="3"/>
      <c r="C69" s="4"/>
      <c r="D69" s="5"/>
      <c r="E69" s="5"/>
      <c r="F69" s="4"/>
      <c r="G69" s="4"/>
      <c r="H69" s="4"/>
      <c r="I69" s="3"/>
      <c r="J69" s="3"/>
      <c r="K69" s="3"/>
      <c r="L69" s="3"/>
      <c r="M69" s="3"/>
      <c r="N69" s="45"/>
      <c r="O69" s="3"/>
      <c r="P69" s="3"/>
      <c r="Q69" s="3"/>
    </row>
    <row r="70" spans="1:17" s="12" customFormat="1" ht="15.75">
      <c r="A70" s="2"/>
      <c r="B70" s="3"/>
      <c r="C70" s="4"/>
      <c r="D70" s="5"/>
      <c r="E70" s="5"/>
      <c r="F70" s="4"/>
      <c r="G70" s="4"/>
      <c r="H70" s="4"/>
      <c r="I70" s="3"/>
      <c r="J70" s="3"/>
      <c r="K70" s="3"/>
      <c r="L70" s="3"/>
      <c r="M70" s="3"/>
      <c r="N70" s="45"/>
      <c r="O70" s="3"/>
      <c r="P70" s="3"/>
      <c r="Q70" s="3"/>
    </row>
    <row r="71" spans="1:17" s="6" customFormat="1" ht="15.75">
      <c r="A71" s="2"/>
      <c r="B71" s="3"/>
      <c r="C71" s="4"/>
      <c r="D71" s="5"/>
      <c r="E71" s="5"/>
      <c r="F71" s="4"/>
      <c r="G71" s="4"/>
      <c r="H71" s="4"/>
      <c r="I71" s="3"/>
      <c r="J71" s="3"/>
      <c r="K71" s="3"/>
      <c r="L71" s="3"/>
      <c r="M71" s="3"/>
      <c r="N71" s="45"/>
      <c r="O71" s="3"/>
      <c r="P71" s="3"/>
      <c r="Q71" s="3"/>
    </row>
    <row r="72" spans="1:17" s="6" customFormat="1" ht="15.75">
      <c r="A72" s="2"/>
      <c r="B72" s="3"/>
      <c r="C72" s="4"/>
      <c r="D72" s="5"/>
      <c r="E72" s="5"/>
      <c r="F72" s="4"/>
      <c r="G72" s="4"/>
      <c r="H72" s="4"/>
      <c r="I72" s="3"/>
      <c r="J72" s="3"/>
      <c r="K72" s="3"/>
      <c r="L72" s="3"/>
      <c r="M72" s="3"/>
      <c r="N72" s="45"/>
      <c r="O72" s="3"/>
      <c r="P72" s="3"/>
      <c r="Q72" s="3"/>
    </row>
    <row r="73" spans="1:17" s="6" customFormat="1" ht="15.75">
      <c r="A73" s="2"/>
      <c r="B73" s="3"/>
      <c r="C73" s="4"/>
      <c r="D73" s="5"/>
      <c r="E73" s="5"/>
      <c r="F73" s="4"/>
      <c r="G73" s="4"/>
      <c r="H73" s="4"/>
      <c r="I73" s="3"/>
      <c r="J73" s="3"/>
      <c r="K73" s="3"/>
      <c r="L73" s="3"/>
      <c r="M73" s="3"/>
      <c r="N73" s="45"/>
      <c r="O73" s="3"/>
      <c r="P73" s="3"/>
      <c r="Q73" s="3"/>
    </row>
    <row r="74" spans="1:17" s="6" customFormat="1" ht="21.75" customHeight="1">
      <c r="A74" s="2"/>
      <c r="B74" s="3"/>
      <c r="C74" s="4"/>
      <c r="D74" s="5"/>
      <c r="E74" s="5"/>
      <c r="F74" s="4"/>
      <c r="G74" s="4"/>
      <c r="H74" s="4"/>
      <c r="I74" s="3"/>
      <c r="J74" s="3"/>
      <c r="K74" s="3"/>
      <c r="L74" s="3"/>
      <c r="M74" s="3"/>
      <c r="N74" s="45"/>
      <c r="O74" s="3"/>
      <c r="P74" s="3"/>
      <c r="Q74" s="3"/>
    </row>
    <row r="75" spans="1:17" s="6" customFormat="1" ht="15.75">
      <c r="A75" s="2"/>
      <c r="B75" s="3"/>
      <c r="C75" s="4"/>
      <c r="D75" s="5"/>
      <c r="E75" s="5"/>
      <c r="F75" s="4"/>
      <c r="G75" s="4"/>
      <c r="H75" s="4"/>
      <c r="I75" s="3"/>
      <c r="J75" s="3"/>
      <c r="K75" s="3"/>
      <c r="L75" s="3"/>
      <c r="M75" s="3"/>
      <c r="N75" s="45"/>
      <c r="O75" s="3"/>
      <c r="P75" s="3"/>
      <c r="Q75" s="3"/>
    </row>
    <row r="76" spans="1:17" s="6" customFormat="1" ht="15.75">
      <c r="A76" s="2"/>
      <c r="B76" s="3"/>
      <c r="C76" s="4"/>
      <c r="D76" s="5"/>
      <c r="E76" s="5"/>
      <c r="F76" s="4"/>
      <c r="G76" s="4"/>
      <c r="H76" s="4"/>
      <c r="I76" s="3"/>
      <c r="J76" s="3"/>
      <c r="K76" s="3"/>
      <c r="L76" s="3"/>
      <c r="M76" s="3"/>
      <c r="N76" s="45"/>
      <c r="O76" s="3"/>
      <c r="P76" s="3"/>
      <c r="Q76" s="3"/>
    </row>
    <row r="91" ht="15.75">
      <c r="R91" s="8"/>
    </row>
    <row r="92" ht="15.75">
      <c r="R92" s="4"/>
    </row>
    <row r="93" ht="15.75">
      <c r="R93" s="4"/>
    </row>
    <row r="94" ht="15.75">
      <c r="R94" s="4"/>
    </row>
  </sheetData>
  <sheetProtection/>
  <mergeCells count="28">
    <mergeCell ref="A2:Q2"/>
    <mergeCell ref="A3:A8"/>
    <mergeCell ref="B3:B8"/>
    <mergeCell ref="C3:D4"/>
    <mergeCell ref="E3:E8"/>
    <mergeCell ref="F3:F8"/>
    <mergeCell ref="N5:P5"/>
    <mergeCell ref="N7:Q7"/>
    <mergeCell ref="I4:L4"/>
    <mergeCell ref="M4:M8"/>
    <mergeCell ref="C5:C8"/>
    <mergeCell ref="D5:D8"/>
    <mergeCell ref="N3:Q4"/>
    <mergeCell ref="H4:H8"/>
    <mergeCell ref="I5:I8"/>
    <mergeCell ref="J5:J8"/>
    <mergeCell ref="K5:K8"/>
    <mergeCell ref="L5:L8"/>
    <mergeCell ref="G3:G8"/>
    <mergeCell ref="H3:M3"/>
    <mergeCell ref="A10:M10"/>
    <mergeCell ref="A11:Q11"/>
    <mergeCell ref="A24:Q24"/>
    <mergeCell ref="A28:Q28"/>
    <mergeCell ref="A29:Q29"/>
    <mergeCell ref="A30:Q30"/>
    <mergeCell ref="A12:Q12"/>
    <mergeCell ref="A16:Q16"/>
  </mergeCells>
  <printOptions/>
  <pageMargins left="1.3385826771653544" right="0.31496062992125984" top="1.4173228346456694" bottom="0.6299212598425197" header="0" footer="0"/>
  <pageSetup fitToHeight="4" fitToWidth="1" horizontalDpi="600" verticalDpi="600" orientation="portrait" paperSize="9" scale="57" r:id="rId2"/>
  <headerFooter alignWithMargins="0">
    <oddHeader>&amp;CСтраница &amp;P из &amp;N</oddHeader>
  </headerFooter>
  <rowBreaks count="1" manualBreakCount="1">
    <brk id="42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2018-06-21T06:04:37Z</cp:lastPrinted>
  <dcterms:created xsi:type="dcterms:W3CDTF">2003-06-23T04:55:14Z</dcterms:created>
  <dcterms:modified xsi:type="dcterms:W3CDTF">2018-09-17T11:51:41Z</dcterms:modified>
  <cp:category/>
  <cp:version/>
  <cp:contentType/>
  <cp:contentStatus/>
</cp:coreProperties>
</file>